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ocuments\LEAN\"/>
    </mc:Choice>
  </mc:AlternateContent>
  <xr:revisionPtr revIDLastSave="0" documentId="8_{C54825A6-B790-4344-9263-1E3D2DA4AE67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ESTIMATE" sheetId="19" r:id="rId1"/>
    <sheet name="RATES" sheetId="51" r:id="rId2"/>
    <sheet name="SUMMARY" sheetId="38" r:id="rId3"/>
    <sheet name="REVISION 1" sheetId="39" r:id="rId4"/>
    <sheet name="REV 1 SUMMARY" sheetId="40" r:id="rId5"/>
    <sheet name="REVISION 2" sheetId="41" r:id="rId6"/>
    <sheet name="REV 2 SUMMARY" sheetId="42" r:id="rId7"/>
    <sheet name="REVISION 3" sheetId="43" r:id="rId8"/>
    <sheet name="REV 3 SUMMARY" sheetId="44" r:id="rId9"/>
    <sheet name="REVISION 4" sheetId="45" r:id="rId10"/>
    <sheet name="REV 4 SUMMARY" sheetId="46" r:id="rId11"/>
    <sheet name="REVISION 5" sheetId="47" r:id="rId12"/>
    <sheet name="REV 5 SUMMARY" sheetId="48" r:id="rId13"/>
    <sheet name="REVISION 6" sheetId="49" r:id="rId14"/>
    <sheet name="REV 6 SUMMARY" sheetId="50" r:id="rId15"/>
  </sheets>
  <definedNames>
    <definedName name="_xlnm._FilterDatabase" localSheetId="0" hidden="1">ESTIMATE!#REF!</definedName>
    <definedName name="_xlnm.Print_Area" localSheetId="0">ESTIMATE!$B$1:$N$80</definedName>
    <definedName name="_xlnm.Print_Area" localSheetId="4">'REV 1 SUMMARY'!$A$1:$B$35</definedName>
    <definedName name="_xlnm.Print_Area" localSheetId="6">'REV 2 SUMMARY'!$A$1:$B$35</definedName>
    <definedName name="_xlnm.Print_Area" localSheetId="8">'REV 3 SUMMARY'!$A$1:$B$35</definedName>
    <definedName name="_xlnm.Print_Area" localSheetId="10">'REV 4 SUMMARY'!$A$1:$B$35</definedName>
    <definedName name="_xlnm.Print_Area" localSheetId="12">'REV 5 SUMMARY'!$A$1:$B$35</definedName>
    <definedName name="_xlnm.Print_Area" localSheetId="14">'REV 6 SUMMARY'!$A$1:$B$35</definedName>
    <definedName name="_xlnm.Print_Area" localSheetId="3">'REVISION 1'!$B$1:$N$77</definedName>
    <definedName name="_xlnm.Print_Area" localSheetId="5">'REVISION 2'!$B$1:$N$77</definedName>
    <definedName name="_xlnm.Print_Area" localSheetId="7">'REVISION 3'!$B$1:$N$77</definedName>
    <definedName name="_xlnm.Print_Area" localSheetId="2">SUMMARY!$A$1:$B$30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6" l="1"/>
  <c r="B9" i="50"/>
  <c r="B9" i="48"/>
  <c r="B9" i="44"/>
  <c r="B9" i="42"/>
  <c r="B2" i="50" l="1"/>
  <c r="B2" i="48"/>
  <c r="B2" i="46"/>
  <c r="B2" i="44"/>
  <c r="B2" i="42"/>
  <c r="B2" i="40"/>
  <c r="M67" i="41" l="1"/>
  <c r="B17" i="42" l="1"/>
  <c r="B5" i="50" l="1"/>
  <c r="B3" i="50"/>
  <c r="B5" i="48"/>
  <c r="B3" i="48"/>
  <c r="B5" i="46"/>
  <c r="B3" i="46"/>
  <c r="B5" i="44"/>
  <c r="B3" i="44"/>
  <c r="B5" i="42"/>
  <c r="B3" i="42"/>
  <c r="B6" i="38" l="1"/>
  <c r="H51" i="49" l="1"/>
  <c r="H52" i="49"/>
  <c r="H53" i="49"/>
  <c r="H54" i="49"/>
  <c r="H51" i="47"/>
  <c r="H52" i="47"/>
  <c r="H53" i="47"/>
  <c r="H54" i="47"/>
  <c r="H51" i="45"/>
  <c r="H52" i="45"/>
  <c r="H53" i="45"/>
  <c r="H54" i="45"/>
  <c r="H51" i="43"/>
  <c r="H52" i="43"/>
  <c r="H53" i="43"/>
  <c r="H54" i="43"/>
  <c r="H51" i="41"/>
  <c r="H52" i="41"/>
  <c r="H53" i="41"/>
  <c r="H54" i="41"/>
  <c r="H51" i="39"/>
  <c r="H52" i="39"/>
  <c r="H53" i="39"/>
  <c r="H54" i="39"/>
  <c r="H43" i="49"/>
  <c r="H44" i="49"/>
  <c r="H45" i="49"/>
  <c r="H43" i="47"/>
  <c r="H44" i="47"/>
  <c r="H45" i="47"/>
  <c r="H43" i="45"/>
  <c r="H44" i="45"/>
  <c r="H45" i="45"/>
  <c r="H43" i="43"/>
  <c r="H44" i="43"/>
  <c r="H45" i="43"/>
  <c r="H43" i="41"/>
  <c r="H44" i="41"/>
  <c r="H45" i="41"/>
  <c r="H43" i="39"/>
  <c r="H44" i="39"/>
  <c r="H45" i="3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51" i="19" l="1"/>
  <c r="H52" i="19"/>
  <c r="H53" i="19"/>
  <c r="H54" i="19"/>
  <c r="H43" i="19"/>
  <c r="H44" i="19"/>
  <c r="H45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14" i="19"/>
  <c r="M60" i="19" l="1"/>
  <c r="M60" i="45" l="1"/>
  <c r="M60" i="49"/>
  <c r="M60" i="47"/>
  <c r="M60" i="43" l="1"/>
  <c r="M60" i="41" l="1"/>
  <c r="M60" i="39" l="1"/>
  <c r="K77" i="49" l="1"/>
  <c r="M75" i="49"/>
  <c r="M74" i="49"/>
  <c r="B21" i="50" s="1"/>
  <c r="M71" i="49"/>
  <c r="M70" i="49"/>
  <c r="M67" i="49"/>
  <c r="B17" i="50" s="1"/>
  <c r="M64" i="49"/>
  <c r="M63" i="49"/>
  <c r="M62" i="49"/>
  <c r="M61" i="49"/>
  <c r="K56" i="49"/>
  <c r="I54" i="49"/>
  <c r="M54" i="49" s="1"/>
  <c r="I53" i="49"/>
  <c r="M53" i="49" s="1"/>
  <c r="I52" i="49"/>
  <c r="M52" i="49" s="1"/>
  <c r="I51" i="49"/>
  <c r="M51" i="49" s="1"/>
  <c r="M50" i="49"/>
  <c r="M49" i="49"/>
  <c r="M48" i="49"/>
  <c r="M47" i="49"/>
  <c r="I45" i="49"/>
  <c r="M45" i="49" s="1"/>
  <c r="I44" i="49"/>
  <c r="M44" i="49" s="1"/>
  <c r="I43" i="49"/>
  <c r="M43" i="49" s="1"/>
  <c r="I38" i="49"/>
  <c r="M38" i="49" s="1"/>
  <c r="I36" i="49"/>
  <c r="M36" i="49" s="1"/>
  <c r="I35" i="49"/>
  <c r="M35" i="49" s="1"/>
  <c r="I34" i="49"/>
  <c r="M34" i="49" s="1"/>
  <c r="I33" i="49"/>
  <c r="M33" i="49" s="1"/>
  <c r="I32" i="49"/>
  <c r="M32" i="49" s="1"/>
  <c r="I31" i="49"/>
  <c r="M31" i="49" s="1"/>
  <c r="I30" i="49"/>
  <c r="M30" i="49" s="1"/>
  <c r="I29" i="49"/>
  <c r="M29" i="49" s="1"/>
  <c r="I28" i="49"/>
  <c r="M28" i="49" s="1"/>
  <c r="I27" i="49"/>
  <c r="M27" i="49" s="1"/>
  <c r="I14" i="49"/>
  <c r="E9" i="49"/>
  <c r="E8" i="49"/>
  <c r="E7" i="49"/>
  <c r="E6" i="49"/>
  <c r="E5" i="49"/>
  <c r="E4" i="49"/>
  <c r="E3" i="49"/>
  <c r="K77" i="47"/>
  <c r="M75" i="47"/>
  <c r="M74" i="47"/>
  <c r="M71" i="47"/>
  <c r="M70" i="47"/>
  <c r="M67" i="47"/>
  <c r="B17" i="48" s="1"/>
  <c r="M64" i="47"/>
  <c r="M63" i="47"/>
  <c r="M62" i="47"/>
  <c r="M61" i="47"/>
  <c r="K56" i="47"/>
  <c r="I54" i="47"/>
  <c r="M54" i="47" s="1"/>
  <c r="I53" i="47"/>
  <c r="M53" i="47" s="1"/>
  <c r="I52" i="47"/>
  <c r="M52" i="47" s="1"/>
  <c r="I51" i="47"/>
  <c r="M51" i="47" s="1"/>
  <c r="M50" i="47"/>
  <c r="M49" i="47"/>
  <c r="M48" i="47"/>
  <c r="M47" i="47"/>
  <c r="I45" i="47"/>
  <c r="M45" i="47" s="1"/>
  <c r="I44" i="47"/>
  <c r="M44" i="47" s="1"/>
  <c r="I43" i="47"/>
  <c r="M43" i="47" s="1"/>
  <c r="I38" i="47"/>
  <c r="M38" i="47" s="1"/>
  <c r="I36" i="47"/>
  <c r="M36" i="47" s="1"/>
  <c r="I35" i="47"/>
  <c r="M35" i="47" s="1"/>
  <c r="I34" i="47"/>
  <c r="M34" i="47" s="1"/>
  <c r="I33" i="47"/>
  <c r="M33" i="47" s="1"/>
  <c r="I32" i="47"/>
  <c r="M32" i="47" s="1"/>
  <c r="I31" i="47"/>
  <c r="M31" i="47" s="1"/>
  <c r="I30" i="47"/>
  <c r="M30" i="47" s="1"/>
  <c r="I29" i="47"/>
  <c r="M29" i="47" s="1"/>
  <c r="I28" i="47"/>
  <c r="M28" i="47" s="1"/>
  <c r="I27" i="47"/>
  <c r="M27" i="47" s="1"/>
  <c r="I14" i="47"/>
  <c r="E9" i="47"/>
  <c r="E8" i="47"/>
  <c r="E7" i="47"/>
  <c r="E6" i="47"/>
  <c r="E5" i="47"/>
  <c r="E4" i="47"/>
  <c r="E3" i="47"/>
  <c r="K77" i="45"/>
  <c r="M75" i="45"/>
  <c r="M74" i="45"/>
  <c r="M71" i="45"/>
  <c r="M70" i="45"/>
  <c r="M67" i="45"/>
  <c r="B17" i="46" s="1"/>
  <c r="M64" i="45"/>
  <c r="M63" i="45"/>
  <c r="M62" i="45"/>
  <c r="M61" i="45"/>
  <c r="K56" i="45"/>
  <c r="I54" i="45"/>
  <c r="M54" i="45" s="1"/>
  <c r="I53" i="45"/>
  <c r="M53" i="45" s="1"/>
  <c r="I52" i="45"/>
  <c r="M52" i="45" s="1"/>
  <c r="I51" i="45"/>
  <c r="M51" i="45" s="1"/>
  <c r="M50" i="45"/>
  <c r="M49" i="45"/>
  <c r="M48" i="45"/>
  <c r="M47" i="45"/>
  <c r="I45" i="45"/>
  <c r="M45" i="45" s="1"/>
  <c r="I44" i="45"/>
  <c r="M44" i="45" s="1"/>
  <c r="I43" i="45"/>
  <c r="M43" i="45" s="1"/>
  <c r="I38" i="45"/>
  <c r="M38" i="45" s="1"/>
  <c r="I36" i="45"/>
  <c r="M36" i="45" s="1"/>
  <c r="I35" i="45"/>
  <c r="M35" i="45" s="1"/>
  <c r="I34" i="45"/>
  <c r="M34" i="45" s="1"/>
  <c r="I33" i="45"/>
  <c r="M33" i="45" s="1"/>
  <c r="I32" i="45"/>
  <c r="M32" i="45" s="1"/>
  <c r="I31" i="45"/>
  <c r="M31" i="45" s="1"/>
  <c r="I30" i="45"/>
  <c r="M30" i="45" s="1"/>
  <c r="I29" i="45"/>
  <c r="M29" i="45" s="1"/>
  <c r="I28" i="45"/>
  <c r="M28" i="45" s="1"/>
  <c r="I27" i="45"/>
  <c r="M27" i="45" s="1"/>
  <c r="I14" i="45"/>
  <c r="M14" i="45" s="1"/>
  <c r="E9" i="45"/>
  <c r="E8" i="45"/>
  <c r="E7" i="45"/>
  <c r="E6" i="45"/>
  <c r="E5" i="45"/>
  <c r="E4" i="45"/>
  <c r="E3" i="45"/>
  <c r="B19" i="48" l="1"/>
  <c r="B19" i="50"/>
  <c r="B19" i="46"/>
  <c r="B21" i="46"/>
  <c r="B21" i="48"/>
  <c r="M77" i="49"/>
  <c r="M56" i="45"/>
  <c r="M77" i="45"/>
  <c r="M77" i="47"/>
  <c r="I56" i="49"/>
  <c r="I56" i="47"/>
  <c r="M14" i="49"/>
  <c r="M56" i="49" s="1"/>
  <c r="M14" i="47"/>
  <c r="M56" i="47" s="1"/>
  <c r="I56" i="45"/>
  <c r="I38" i="43"/>
  <c r="I38" i="41"/>
  <c r="I38" i="39"/>
  <c r="I38" i="19"/>
  <c r="M38" i="19" s="1"/>
  <c r="M79" i="49" l="1"/>
  <c r="C23" i="50" s="1"/>
  <c r="B23" i="50" s="1"/>
  <c r="C25" i="50" s="1"/>
  <c r="B25" i="50" s="1"/>
  <c r="B27" i="50" s="1"/>
  <c r="M79" i="45"/>
  <c r="C23" i="46" s="1"/>
  <c r="B23" i="46" s="1"/>
  <c r="C25" i="46" s="1"/>
  <c r="M79" i="47"/>
  <c r="C23" i="48" s="1"/>
  <c r="B23" i="48" s="1"/>
  <c r="C25" i="48" s="1"/>
  <c r="B25" i="48" s="1"/>
  <c r="B27" i="48" s="1"/>
  <c r="I8" i="39"/>
  <c r="I5" i="39"/>
  <c r="I5" i="41" s="1"/>
  <c r="I5" i="43" s="1"/>
  <c r="I5" i="45" s="1"/>
  <c r="I5" i="47" s="1"/>
  <c r="I5" i="49" s="1"/>
  <c r="I4" i="39"/>
  <c r="I4" i="41" s="1"/>
  <c r="I4" i="43" s="1"/>
  <c r="I4" i="45" s="1"/>
  <c r="I4" i="47" s="1"/>
  <c r="I4" i="49" s="1"/>
  <c r="I3" i="39"/>
  <c r="I3" i="41" s="1"/>
  <c r="I3" i="43" s="1"/>
  <c r="I3" i="45" s="1"/>
  <c r="I3" i="47" s="1"/>
  <c r="I3" i="49" s="1"/>
  <c r="B25" i="46" l="1"/>
  <c r="B27" i="46" s="1"/>
  <c r="C27" i="50"/>
  <c r="C29" i="50" s="1"/>
  <c r="B29" i="50" s="1"/>
  <c r="C27" i="48"/>
  <c r="C29" i="48" s="1"/>
  <c r="B29" i="48" s="1"/>
  <c r="C27" i="46"/>
  <c r="C29" i="46" s="1"/>
  <c r="F31" i="46" s="1"/>
  <c r="I8" i="41"/>
  <c r="I8" i="43" s="1"/>
  <c r="I8" i="45" s="1"/>
  <c r="I8" i="47" s="1"/>
  <c r="B7" i="42"/>
  <c r="B7" i="44"/>
  <c r="B7" i="50"/>
  <c r="B7" i="46"/>
  <c r="B7" i="48"/>
  <c r="B10" i="38"/>
  <c r="F31" i="48" l="1"/>
  <c r="C31" i="48"/>
  <c r="C31" i="50"/>
  <c r="F31" i="50"/>
  <c r="C31" i="46"/>
  <c r="B29" i="46"/>
  <c r="I8" i="49"/>
  <c r="K77" i="43"/>
  <c r="M75" i="43"/>
  <c r="M74" i="43"/>
  <c r="M71" i="43"/>
  <c r="M70" i="43"/>
  <c r="M67" i="43"/>
  <c r="B17" i="44" s="1"/>
  <c r="M64" i="43"/>
  <c r="M63" i="43"/>
  <c r="M62" i="43"/>
  <c r="M61" i="43"/>
  <c r="K56" i="43"/>
  <c r="I54" i="43"/>
  <c r="M54" i="43" s="1"/>
  <c r="I53" i="43"/>
  <c r="M53" i="43" s="1"/>
  <c r="I52" i="43"/>
  <c r="M52" i="43" s="1"/>
  <c r="I51" i="43"/>
  <c r="M51" i="43" s="1"/>
  <c r="M50" i="43"/>
  <c r="M49" i="43"/>
  <c r="M48" i="43"/>
  <c r="M47" i="43"/>
  <c r="I45" i="43"/>
  <c r="M45" i="43" s="1"/>
  <c r="I44" i="43"/>
  <c r="M44" i="43" s="1"/>
  <c r="I43" i="43"/>
  <c r="M43" i="43" s="1"/>
  <c r="M38" i="43"/>
  <c r="I36" i="43"/>
  <c r="M36" i="43" s="1"/>
  <c r="I35" i="43"/>
  <c r="M35" i="43" s="1"/>
  <c r="I34" i="43"/>
  <c r="M34" i="43" s="1"/>
  <c r="I33" i="43"/>
  <c r="M33" i="43" s="1"/>
  <c r="I32" i="43"/>
  <c r="M32" i="43" s="1"/>
  <c r="I31" i="43"/>
  <c r="M31" i="43" s="1"/>
  <c r="I30" i="43"/>
  <c r="M30" i="43" s="1"/>
  <c r="I29" i="43"/>
  <c r="M29" i="43" s="1"/>
  <c r="I28" i="43"/>
  <c r="M28" i="43" s="1"/>
  <c r="I27" i="43"/>
  <c r="M27" i="43" s="1"/>
  <c r="I14" i="43"/>
  <c r="E9" i="43"/>
  <c r="E8" i="43"/>
  <c r="E7" i="43"/>
  <c r="E6" i="43"/>
  <c r="E5" i="43"/>
  <c r="E4" i="43"/>
  <c r="E3" i="43"/>
  <c r="K77" i="41"/>
  <c r="M75" i="41"/>
  <c r="M74" i="41"/>
  <c r="M71" i="41"/>
  <c r="M70" i="41"/>
  <c r="M64" i="41"/>
  <c r="M63" i="41"/>
  <c r="M62" i="41"/>
  <c r="M61" i="41"/>
  <c r="K56" i="41"/>
  <c r="I54" i="41"/>
  <c r="M54" i="41" s="1"/>
  <c r="I53" i="41"/>
  <c r="M53" i="41" s="1"/>
  <c r="I52" i="41"/>
  <c r="M52" i="41" s="1"/>
  <c r="I51" i="41"/>
  <c r="M51" i="41" s="1"/>
  <c r="M50" i="41"/>
  <c r="M49" i="41"/>
  <c r="M48" i="41"/>
  <c r="M47" i="41"/>
  <c r="I45" i="41"/>
  <c r="M45" i="41" s="1"/>
  <c r="I44" i="41"/>
  <c r="M44" i="41" s="1"/>
  <c r="I43" i="41"/>
  <c r="M43" i="41" s="1"/>
  <c r="M38" i="41"/>
  <c r="I36" i="41"/>
  <c r="M36" i="41" s="1"/>
  <c r="I35" i="41"/>
  <c r="M35" i="41" s="1"/>
  <c r="I34" i="41"/>
  <c r="M34" i="41" s="1"/>
  <c r="I33" i="41"/>
  <c r="M33" i="41" s="1"/>
  <c r="I32" i="41"/>
  <c r="M32" i="41" s="1"/>
  <c r="I31" i="41"/>
  <c r="M31" i="41" s="1"/>
  <c r="I30" i="41"/>
  <c r="M30" i="41" s="1"/>
  <c r="I29" i="41"/>
  <c r="M29" i="41" s="1"/>
  <c r="I28" i="41"/>
  <c r="M28" i="41" s="1"/>
  <c r="I27" i="41"/>
  <c r="M27" i="41" s="1"/>
  <c r="I14" i="41"/>
  <c r="M14" i="41" s="1"/>
  <c r="E9" i="41"/>
  <c r="E8" i="41"/>
  <c r="E7" i="41"/>
  <c r="E6" i="41"/>
  <c r="E5" i="41"/>
  <c r="E4" i="41"/>
  <c r="E3" i="41"/>
  <c r="K77" i="39"/>
  <c r="M75" i="39"/>
  <c r="M74" i="39"/>
  <c r="M71" i="39"/>
  <c r="M70" i="39"/>
  <c r="M67" i="39"/>
  <c r="M64" i="39"/>
  <c r="M63" i="39"/>
  <c r="M62" i="39"/>
  <c r="M61" i="39"/>
  <c r="K56" i="39"/>
  <c r="I54" i="39"/>
  <c r="M54" i="39" s="1"/>
  <c r="I53" i="39"/>
  <c r="M53" i="39" s="1"/>
  <c r="I52" i="39"/>
  <c r="M52" i="39" s="1"/>
  <c r="I51" i="39"/>
  <c r="M51" i="39" s="1"/>
  <c r="M50" i="39"/>
  <c r="M49" i="39"/>
  <c r="M48" i="39"/>
  <c r="M47" i="39"/>
  <c r="I45" i="39"/>
  <c r="M45" i="39" s="1"/>
  <c r="I44" i="39"/>
  <c r="M44" i="39" s="1"/>
  <c r="I43" i="39"/>
  <c r="M43" i="39" s="1"/>
  <c r="M38" i="39"/>
  <c r="I36" i="39"/>
  <c r="M36" i="39" s="1"/>
  <c r="I35" i="39"/>
  <c r="M35" i="39" s="1"/>
  <c r="I34" i="39"/>
  <c r="M34" i="39" s="1"/>
  <c r="I33" i="39"/>
  <c r="M33" i="39" s="1"/>
  <c r="I32" i="39"/>
  <c r="M32" i="39" s="1"/>
  <c r="I31" i="39"/>
  <c r="M31" i="39" s="1"/>
  <c r="I30" i="39"/>
  <c r="M30" i="39" s="1"/>
  <c r="I29" i="39"/>
  <c r="M29" i="39" s="1"/>
  <c r="I28" i="39"/>
  <c r="M28" i="39" s="1"/>
  <c r="I27" i="39"/>
  <c r="M27" i="39" s="1"/>
  <c r="I14" i="39"/>
  <c r="M67" i="19"/>
  <c r="B16" i="38" s="1"/>
  <c r="B21" i="44" l="1"/>
  <c r="D31" i="46"/>
  <c r="B31" i="46"/>
  <c r="B31" i="50"/>
  <c r="D31" i="50"/>
  <c r="B31" i="48"/>
  <c r="D31" i="48"/>
  <c r="B19" i="44"/>
  <c r="B19" i="42"/>
  <c r="B21" i="42"/>
  <c r="B21" i="40"/>
  <c r="B19" i="40"/>
  <c r="M77" i="43"/>
  <c r="M77" i="41"/>
  <c r="B17" i="40"/>
  <c r="M77" i="39"/>
  <c r="I56" i="43"/>
  <c r="M56" i="41"/>
  <c r="I56" i="39"/>
  <c r="M14" i="43"/>
  <c r="M56" i="43" s="1"/>
  <c r="I56" i="41"/>
  <c r="M14" i="39"/>
  <c r="M56" i="39" s="1"/>
  <c r="M71" i="19"/>
  <c r="M70" i="19"/>
  <c r="M75" i="19"/>
  <c r="M74" i="19"/>
  <c r="M64" i="19"/>
  <c r="M63" i="19"/>
  <c r="M62" i="19"/>
  <c r="M61" i="19"/>
  <c r="B20" i="38" l="1"/>
  <c r="B18" i="38"/>
  <c r="M79" i="43"/>
  <c r="C23" i="44" s="1"/>
  <c r="B23" i="44" s="1"/>
  <c r="C25" i="44" s="1"/>
  <c r="B25" i="44" s="1"/>
  <c r="B27" i="44" s="1"/>
  <c r="M79" i="41"/>
  <c r="C23" i="42" s="1"/>
  <c r="B23" i="42" s="1"/>
  <c r="C25" i="42" s="1"/>
  <c r="B25" i="42" s="1"/>
  <c r="B27" i="42" s="1"/>
  <c r="M77" i="19"/>
  <c r="M79" i="39"/>
  <c r="C23" i="40" s="1"/>
  <c r="B23" i="40" s="1"/>
  <c r="E9" i="39"/>
  <c r="E8" i="39"/>
  <c r="E7" i="39"/>
  <c r="E6" i="39"/>
  <c r="E5" i="39"/>
  <c r="E4" i="39"/>
  <c r="E3" i="39"/>
  <c r="B8" i="38"/>
  <c r="B4" i="38"/>
  <c r="B7" i="40"/>
  <c r="B5" i="40"/>
  <c r="B9" i="40"/>
  <c r="C27" i="44" l="1"/>
  <c r="C29" i="44" s="1"/>
  <c r="C31" i="44" s="1"/>
  <c r="B31" i="44" s="1"/>
  <c r="C27" i="42"/>
  <c r="C29" i="42" s="1"/>
  <c r="B3" i="40"/>
  <c r="D31" i="44" l="1"/>
  <c r="F31" i="44"/>
  <c r="B29" i="44"/>
  <c r="F31" i="42"/>
  <c r="B29" i="42"/>
  <c r="C31" i="42"/>
  <c r="B31" i="42" s="1"/>
  <c r="C25" i="40"/>
  <c r="I14" i="19"/>
  <c r="K56" i="19"/>
  <c r="M50" i="19"/>
  <c r="M49" i="19"/>
  <c r="M48" i="19"/>
  <c r="M47" i="19"/>
  <c r="D31" i="42" l="1"/>
  <c r="C27" i="40"/>
  <c r="B25" i="40"/>
  <c r="K77" i="19"/>
  <c r="I52" i="19"/>
  <c r="M52" i="19" s="1"/>
  <c r="I53" i="19"/>
  <c r="M53" i="19" s="1"/>
  <c r="I54" i="19"/>
  <c r="M54" i="19" s="1"/>
  <c r="I51" i="19"/>
  <c r="M51" i="19" s="1"/>
  <c r="I44" i="19"/>
  <c r="M44" i="19" s="1"/>
  <c r="I45" i="19"/>
  <c r="M45" i="19" s="1"/>
  <c r="I43" i="19"/>
  <c r="M43" i="19" s="1"/>
  <c r="I28" i="19"/>
  <c r="M28" i="19" s="1"/>
  <c r="I29" i="19"/>
  <c r="M29" i="19" s="1"/>
  <c r="I30" i="19"/>
  <c r="M30" i="19" s="1"/>
  <c r="I31" i="19"/>
  <c r="M31" i="19" s="1"/>
  <c r="I32" i="19"/>
  <c r="M32" i="19" s="1"/>
  <c r="I33" i="19"/>
  <c r="M33" i="19" s="1"/>
  <c r="I34" i="19"/>
  <c r="M34" i="19" s="1"/>
  <c r="I35" i="19"/>
  <c r="M35" i="19" s="1"/>
  <c r="I36" i="19"/>
  <c r="M36" i="19" s="1"/>
  <c r="I27" i="19"/>
  <c r="M27" i="19" s="1"/>
  <c r="C29" i="40" l="1"/>
  <c r="F31" i="40" s="1"/>
  <c r="M14" i="19"/>
  <c r="M56" i="19" s="1"/>
  <c r="M79" i="19" s="1"/>
  <c r="C22" i="38" s="1"/>
  <c r="B22" i="38" s="1"/>
  <c r="I56" i="19"/>
  <c r="C24" i="38" l="1"/>
  <c r="B24" i="38" s="1"/>
  <c r="C31" i="40"/>
  <c r="B31" i="40" s="1"/>
  <c r="C26" i="38" l="1"/>
  <c r="B26" i="38"/>
  <c r="B29" i="40"/>
  <c r="D31" i="40"/>
  <c r="C28" i="38" l="1"/>
  <c r="C30" i="38" s="1"/>
  <c r="B27" i="40"/>
  <c r="D30" i="38" l="1"/>
  <c r="B30" i="38"/>
  <c r="F30" i="38"/>
  <c r="B28" i="38"/>
  <c r="B33" i="40" l="1"/>
  <c r="B35" i="40" s="1"/>
  <c r="B33" i="42" s="1"/>
  <c r="B35" i="42" s="1"/>
  <c r="B33" i="44" s="1"/>
  <c r="B35" i="44" s="1"/>
  <c r="B33" i="46" s="1"/>
  <c r="B35" i="46" s="1"/>
  <c r="B33" i="48" s="1"/>
  <c r="B35" i="48" s="1"/>
  <c r="B33" i="50" s="1"/>
  <c r="B35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This information can be copied and pasted from the PR form.</t>
        </r>
      </text>
    </comment>
    <comment ref="C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6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6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8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8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A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A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 Boiter</author>
    <author>Windows User</author>
  </authors>
  <commentList>
    <comment ref="C2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the Maintenance Trade. (i.e. Carpentry, Electrical, HVAC, etc.) The field will auto-populate. Do not skip lines.
</t>
        </r>
      </text>
    </comment>
    <comment ref="C2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29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Lynn Boiter:
Begin typing the Maintenance Trade. (i.e. Carpentry, Electrical, HVAC, etc.) The field will auto-populate. Do not skip lines.
</t>
        </r>
      </text>
    </comment>
    <comment ref="C30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Lynn Boiter:
Begin typing the Maintenance Trade. (i.e. Carpentry, Electrical, HVAC, etc.) The field will auto-populate. Do not skip lines.</t>
        </r>
      </text>
    </comment>
    <comment ref="C32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 xml:space="preserve">Lynn Boiter:
Begin typing the Maintenance Trade. (i.e. Carpentry, Electrical, HVAC, etc.) The field will auto-populate. Do not skip lines.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4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45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Utility Trade: HVAC, High Voltage, Outside Utilities
</t>
        </r>
      </text>
    </comment>
    <comment ref="C51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</t>
        </r>
      </text>
    </comment>
    <comment ref="C52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3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54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Lynn Boiter:</t>
        </r>
        <r>
          <rPr>
            <sz val="9"/>
            <color indexed="81"/>
            <rFont val="Tahoma"/>
            <family val="2"/>
          </rPr>
          <t xml:space="preserve">
Begin typing from Landscape Shops: Landscape Arborist, Landscape Irrigation, Landscape Landfill, Landscape Moving 
</t>
        </r>
      </text>
    </comment>
    <comment ref="C70" authorId="1" shapeId="0" xr:uid="{00000000-0006-0000-0C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Tiger Tracks Ticket #</t>
        </r>
      </text>
    </comment>
    <comment ref="C73" authorId="1" shapeId="0" xr:uid="{00000000-0006-0000-0C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Examples: desks, chairs, window treatments. Anything not affixed.
</t>
        </r>
      </text>
    </comment>
  </commentList>
</comments>
</file>

<file path=xl/sharedStrings.xml><?xml version="1.0" encoding="utf-8"?>
<sst xmlns="http://schemas.openxmlformats.org/spreadsheetml/2006/main" count="656" uniqueCount="104">
  <si>
    <t>DESCRIPTION</t>
  </si>
  <si>
    <t>HRS</t>
  </si>
  <si>
    <t>RATE</t>
  </si>
  <si>
    <t>LABOR</t>
  </si>
  <si>
    <t>MATERIALS</t>
  </si>
  <si>
    <t>Dept. Name:</t>
  </si>
  <si>
    <t>Dept. No.</t>
  </si>
  <si>
    <t>Contact:</t>
  </si>
  <si>
    <t>Office:</t>
  </si>
  <si>
    <t>Fax:</t>
  </si>
  <si>
    <t>Office  / Cell:</t>
  </si>
  <si>
    <t>COST</t>
  </si>
  <si>
    <t>TOTAL COST</t>
  </si>
  <si>
    <t>Carpentry</t>
  </si>
  <si>
    <t>Painter</t>
  </si>
  <si>
    <t>Plumber</t>
  </si>
  <si>
    <t>Concrete</t>
  </si>
  <si>
    <t>Sheetmetal</t>
  </si>
  <si>
    <t>Insulator</t>
  </si>
  <si>
    <t>Welding</t>
  </si>
  <si>
    <t>HVAC</t>
  </si>
  <si>
    <t>Sign</t>
  </si>
  <si>
    <t>TRADE</t>
  </si>
  <si>
    <t>Email</t>
  </si>
  <si>
    <t>PROJECT MANAGER</t>
  </si>
  <si>
    <t>DATE</t>
  </si>
  <si>
    <t>A/E if applicable</t>
  </si>
  <si>
    <t>If Barry Anderson is Designer, apply 10% of Construction Costs</t>
  </si>
  <si>
    <t>CONSTRUCTION + CONTINGENCY</t>
  </si>
  <si>
    <t>Landscape - Arborist</t>
  </si>
  <si>
    <t>Landscape - Irrigation</t>
  </si>
  <si>
    <t>Landscape - Landfill</t>
  </si>
  <si>
    <t>Landscape - Moving</t>
  </si>
  <si>
    <t>Utility Const -High Volt.</t>
  </si>
  <si>
    <t>Utility Const -HVAC</t>
  </si>
  <si>
    <t>Utility Const -Outside Utility</t>
  </si>
  <si>
    <t>Electrical</t>
  </si>
  <si>
    <t>CONTRACTORS</t>
  </si>
  <si>
    <t>Locksmith</t>
  </si>
  <si>
    <t>AIM Project No.:</t>
  </si>
  <si>
    <t>Customer Information</t>
  </si>
  <si>
    <t>Project Location:</t>
  </si>
  <si>
    <t>Project Title:</t>
  </si>
  <si>
    <t>Project Manager:</t>
  </si>
  <si>
    <t>University Facilities     SUB-TOTALS</t>
  </si>
  <si>
    <t>PRSN</t>
  </si>
  <si>
    <t>TOTAL PROJECT ESTIMATE</t>
  </si>
  <si>
    <t>Combined                  TOTAL</t>
  </si>
  <si>
    <t>ADDITIONAL SCOPE</t>
  </si>
  <si>
    <t>REVISION 1</t>
  </si>
  <si>
    <t>REVISION 3</t>
  </si>
  <si>
    <t>REVISION 2</t>
  </si>
  <si>
    <t>AIM PROJECT NUMBER</t>
  </si>
  <si>
    <t>PROJECT TITLE</t>
  </si>
  <si>
    <t>PROJECT COST REVISION  1 SUMMARY</t>
  </si>
  <si>
    <t>PROJECT COST REVISION  2 SUMMARY</t>
  </si>
  <si>
    <t>PROJECT COST REVISION  3 SUMMARY</t>
  </si>
  <si>
    <t>ORIGINAL ESTIMATE</t>
  </si>
  <si>
    <t>LOOSE FURNISHINGS</t>
  </si>
  <si>
    <t>This is the actual cost of LOOSE FURNISHINGS</t>
  </si>
  <si>
    <t>ESTIMATE</t>
  </si>
  <si>
    <t>SUB-TOTAL</t>
  </si>
  <si>
    <t>TELECOM/CCIT</t>
  </si>
  <si>
    <t>This is the estimate provided by CCIT/Telecom</t>
  </si>
  <si>
    <t xml:space="preserve">Utility </t>
  </si>
  <si>
    <t xml:space="preserve">Landscape </t>
  </si>
  <si>
    <t>PROJECT COST SUMMARY</t>
  </si>
  <si>
    <t>ASBESTOS ABATEMENT</t>
  </si>
  <si>
    <t>This is the estimate provided for Abatement by Contractor.</t>
  </si>
  <si>
    <t>Facilities Design Fee + A/E + ASBESTOS + TELECOM/CCIT + LF + Construction Cost + Contingency</t>
  </si>
  <si>
    <t xml:space="preserve">If there are no A/E fees and Facilities provides extensive design services, add 8% of Construction Cost  will be added. </t>
  </si>
  <si>
    <t>Construction Cost = TOTAL COST - LOOSE FURNISHINGS - TELECOM/CCIT - ASBESTOS ABATEMENT</t>
  </si>
  <si>
    <t xml:space="preserve">Maint </t>
  </si>
  <si>
    <t>Date</t>
  </si>
  <si>
    <t>Date:</t>
  </si>
  <si>
    <t>Type in brief description for ADDITIONAL scope in yellow box</t>
  </si>
  <si>
    <t xml:space="preserve">PM FEE  </t>
  </si>
  <si>
    <t>PROJECT COST REVISION  5 SUMMARY</t>
  </si>
  <si>
    <t>REVISION 4</t>
  </si>
  <si>
    <t>REVISION 5</t>
  </si>
  <si>
    <t>REVISION 6</t>
  </si>
  <si>
    <t>PROJECT COST REVISION  6 SUMMARY</t>
  </si>
  <si>
    <t>Maint</t>
  </si>
  <si>
    <t>Utility</t>
  </si>
  <si>
    <t>Landscape</t>
  </si>
  <si>
    <t>Area</t>
  </si>
  <si>
    <t>Adjusting these rates will automatically update labor rates on Summary pages.</t>
  </si>
  <si>
    <t xml:space="preserve">Project Management Services </t>
  </si>
  <si>
    <t>PM FEE</t>
  </si>
  <si>
    <t>Contingency</t>
  </si>
  <si>
    <t>Form version:</t>
  </si>
  <si>
    <t>PROJECT COST REVISION  4 SUMMARY</t>
  </si>
  <si>
    <t>Multiply .08 by B22 when this is applicable.</t>
  </si>
  <si>
    <t>Multiply .08 by B23 when this is applicable.</t>
  </si>
  <si>
    <t>Project Management Services for Projects &lt; $1M</t>
  </si>
  <si>
    <t>REVISED PROJECT ESTIMATE</t>
  </si>
  <si>
    <t>PREVIOUS ESTIMATE</t>
  </si>
  <si>
    <t>FACILITIES' DESIGN FEE
8% of Construction Estimates</t>
  </si>
  <si>
    <t xml:space="preserve">CONSTRUCTION  ESTIMATE
</t>
  </si>
  <si>
    <t>FACILITIES' DESIGN FEE
8% of Construction Estimate</t>
  </si>
  <si>
    <t>ADDITIONAL PROJECT ESTIMATE</t>
  </si>
  <si>
    <t>Rates Y20/21</t>
  </si>
  <si>
    <t>Project Management Services for Projects &gt; $1M to $5M</t>
  </si>
  <si>
    <t>2023.07.06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</si>
</sst>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_);[Red]\(0.00\)"/>
    <numFmt numFmtId="165" formatCode="&quot;$&quot;#,##0.00"/>
    <numFmt numFmtId="166" formatCode="&quot;$&quot;#,##0"/>
    <numFmt numFmtId="167" formatCode="[$-409]d\-mmm\-yy;@"/>
    <numFmt numFmtId="168" formatCode="0.000"/>
    <numFmt numFmtId="169" formatCode="yyyy\.mm\.dd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99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b/>
      <sz val="12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sz val="11"/>
      <color rgb="FF000099"/>
      <name val="Arial"/>
      <family val="2"/>
    </font>
    <font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sz val="8"/>
      <color rgb="FFFFFFCC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FF"/>
      <name val="Arial"/>
      <family val="2"/>
    </font>
    <font>
      <sz val="12"/>
      <color rgb="FF000099"/>
      <name val="Arial"/>
      <family val="2"/>
    </font>
    <font>
      <sz val="11"/>
      <color rgb="FFC00000"/>
      <name val="Arial"/>
      <family val="2"/>
    </font>
    <font>
      <sz val="14"/>
      <color theme="1"/>
      <name val="Arial"/>
      <family val="2"/>
    </font>
    <font>
      <b/>
      <sz val="12"/>
      <color rgb="FF0000CC"/>
      <name val="Arial"/>
      <family val="2"/>
    </font>
    <font>
      <sz val="14"/>
      <color rgb="FF0000CC"/>
      <name val="Arial"/>
      <family val="2"/>
    </font>
    <font>
      <sz val="13"/>
      <color rgb="FF0000FF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FFFFFF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rgb="FF0000CC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theme="10"/>
      <name val="Arial"/>
      <family val="2"/>
    </font>
    <font>
      <b/>
      <i/>
      <sz val="12"/>
      <color theme="3" tint="-0.249977111117893"/>
      <name val="Arial"/>
      <family val="2"/>
    </font>
    <font>
      <b/>
      <i/>
      <sz val="12"/>
      <color rgb="FF0000CC"/>
      <name val="Arial"/>
      <family val="2"/>
    </font>
    <font>
      <i/>
      <sz val="12"/>
      <color rgb="FF0000FF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EE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F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5">
    <border>
      <left/>
      <right/>
      <top/>
      <bottom/>
      <diagonal/>
    </border>
    <border>
      <left/>
      <right/>
      <top/>
      <bottom style="medium">
        <color rgb="FF660066"/>
      </bottom>
      <diagonal/>
    </border>
    <border>
      <left/>
      <right/>
      <top style="medium">
        <color rgb="FF66006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dotted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tted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51" fillId="20" borderId="0" applyNumberFormat="0" applyBorder="0" applyAlignment="0" applyProtection="0"/>
  </cellStyleXfs>
  <cellXfs count="367">
    <xf numFmtId="0" fontId="0" fillId="0" borderId="0" xfId="0"/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6" fontId="8" fillId="8" borderId="0" xfId="1" applyNumberFormat="1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44" fontId="4" fillId="8" borderId="0" xfId="1" applyFont="1" applyFill="1" applyAlignment="1">
      <alignment vertical="center"/>
    </xf>
    <xf numFmtId="44" fontId="6" fillId="8" borderId="0" xfId="1" applyFont="1" applyFill="1" applyAlignment="1">
      <alignment vertical="center"/>
    </xf>
    <xf numFmtId="0" fontId="2" fillId="9" borderId="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9" borderId="2" xfId="0" applyFont="1" applyFill="1" applyBorder="1" applyAlignment="1">
      <alignment vertical="center"/>
    </xf>
    <xf numFmtId="0" fontId="30" fillId="9" borderId="2" xfId="0" applyFont="1" applyFill="1" applyBorder="1" applyAlignment="1">
      <alignment vertical="center"/>
    </xf>
    <xf numFmtId="0" fontId="29" fillId="2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8" borderId="0" xfId="0" applyFont="1" applyFill="1" applyAlignment="1">
      <alignment vertical="center"/>
    </xf>
    <xf numFmtId="44" fontId="30" fillId="8" borderId="0" xfId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0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44" fontId="21" fillId="8" borderId="25" xfId="1" applyFont="1" applyFill="1" applyBorder="1" applyAlignment="1">
      <alignment vertical="center"/>
    </xf>
    <xf numFmtId="0" fontId="20" fillId="8" borderId="0" xfId="0" applyFont="1" applyFill="1" applyAlignment="1">
      <alignment vertical="center"/>
    </xf>
    <xf numFmtId="44" fontId="32" fillId="8" borderId="0" xfId="1" applyFont="1" applyFill="1" applyAlignment="1">
      <alignment vertical="center"/>
    </xf>
    <xf numFmtId="0" fontId="6" fillId="8" borderId="26" xfId="0" applyFont="1" applyFill="1" applyBorder="1" applyAlignment="1">
      <alignment vertical="center"/>
    </xf>
    <xf numFmtId="0" fontId="8" fillId="8" borderId="26" xfId="0" applyFont="1" applyFill="1" applyBorder="1" applyAlignment="1">
      <alignment vertical="center"/>
    </xf>
    <xf numFmtId="0" fontId="10" fillId="8" borderId="26" xfId="0" applyFont="1" applyFill="1" applyBorder="1" applyAlignment="1">
      <alignment vertical="center"/>
    </xf>
    <xf numFmtId="0" fontId="19" fillId="8" borderId="26" xfId="0" applyFont="1" applyFill="1" applyBorder="1" applyAlignment="1">
      <alignment vertical="center"/>
    </xf>
    <xf numFmtId="44" fontId="22" fillId="8" borderId="27" xfId="1" applyFont="1" applyFill="1" applyBorder="1" applyAlignment="1">
      <alignment vertical="center"/>
    </xf>
    <xf numFmtId="44" fontId="21" fillId="12" borderId="16" xfId="1" applyFont="1" applyFill="1" applyBorder="1" applyAlignment="1">
      <alignment vertical="center"/>
    </xf>
    <xf numFmtId="0" fontId="20" fillId="8" borderId="26" xfId="0" applyFont="1" applyFill="1" applyBorder="1" applyAlignment="1">
      <alignment vertical="center"/>
    </xf>
    <xf numFmtId="41" fontId="17" fillId="8" borderId="26" xfId="1" applyNumberFormat="1" applyFont="1" applyFill="1" applyBorder="1" applyAlignment="1">
      <alignment vertical="center"/>
    </xf>
    <xf numFmtId="44" fontId="21" fillId="8" borderId="26" xfId="1" applyFont="1" applyFill="1" applyBorder="1" applyAlignment="1">
      <alignment vertical="center"/>
    </xf>
    <xf numFmtId="41" fontId="11" fillId="8" borderId="26" xfId="1" applyNumberFormat="1" applyFont="1" applyFill="1" applyBorder="1" applyAlignment="1">
      <alignment vertical="center"/>
    </xf>
    <xf numFmtId="0" fontId="17" fillId="8" borderId="26" xfId="0" applyFont="1" applyFill="1" applyBorder="1" applyAlignment="1">
      <alignment vertical="center"/>
    </xf>
    <xf numFmtId="0" fontId="18" fillId="8" borderId="26" xfId="0" applyFont="1" applyFill="1" applyBorder="1" applyAlignment="1">
      <alignment vertical="center"/>
    </xf>
    <xf numFmtId="0" fontId="20" fillId="10" borderId="28" xfId="0" applyFont="1" applyFill="1" applyBorder="1" applyAlignment="1">
      <alignment vertical="center"/>
    </xf>
    <xf numFmtId="0" fontId="20" fillId="10" borderId="29" xfId="0" applyFont="1" applyFill="1" applyBorder="1" applyAlignment="1">
      <alignment vertical="center"/>
    </xf>
    <xf numFmtId="0" fontId="15" fillId="10" borderId="29" xfId="0" applyFont="1" applyFill="1" applyBorder="1" applyAlignment="1">
      <alignment horizontal="center" vertical="center"/>
    </xf>
    <xf numFmtId="0" fontId="20" fillId="10" borderId="30" xfId="0" applyFont="1" applyFill="1" applyBorder="1" applyAlignment="1">
      <alignment vertical="center"/>
    </xf>
    <xf numFmtId="0" fontId="20" fillId="9" borderId="31" xfId="0" applyFont="1" applyFill="1" applyBorder="1" applyAlignment="1">
      <alignment vertical="center"/>
    </xf>
    <xf numFmtId="0" fontId="23" fillId="9" borderId="32" xfId="0" applyFont="1" applyFill="1" applyBorder="1" applyAlignment="1">
      <alignment vertical="center"/>
    </xf>
    <xf numFmtId="0" fontId="3" fillId="9" borderId="31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vertical="center"/>
    </xf>
    <xf numFmtId="0" fontId="10" fillId="9" borderId="32" xfId="0" applyFont="1" applyFill="1" applyBorder="1" applyAlignment="1">
      <alignment vertical="center"/>
    </xf>
    <xf numFmtId="0" fontId="23" fillId="9" borderId="31" xfId="0" applyFont="1" applyFill="1" applyBorder="1" applyAlignment="1">
      <alignment vertical="center"/>
    </xf>
    <xf numFmtId="0" fontId="30" fillId="9" borderId="32" xfId="0" applyFont="1" applyFill="1" applyBorder="1" applyAlignment="1">
      <alignment vertical="center"/>
    </xf>
    <xf numFmtId="0" fontId="8" fillId="9" borderId="32" xfId="0" applyFont="1" applyFill="1" applyBorder="1" applyAlignment="1">
      <alignment vertical="center"/>
    </xf>
    <xf numFmtId="0" fontId="8" fillId="9" borderId="31" xfId="0" applyFont="1" applyFill="1" applyBorder="1" applyAlignment="1">
      <alignment vertical="center"/>
    </xf>
    <xf numFmtId="0" fontId="20" fillId="9" borderId="32" xfId="0" applyFont="1" applyFill="1" applyBorder="1" applyAlignment="1">
      <alignment vertical="center"/>
    </xf>
    <xf numFmtId="0" fontId="30" fillId="9" borderId="31" xfId="0" applyFont="1" applyFill="1" applyBorder="1" applyAlignment="1">
      <alignment vertical="center"/>
    </xf>
    <xf numFmtId="44" fontId="21" fillId="0" borderId="39" xfId="1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44" fontId="11" fillId="0" borderId="40" xfId="1" applyFont="1" applyBorder="1" applyAlignment="1">
      <alignment vertical="center"/>
    </xf>
    <xf numFmtId="44" fontId="21" fillId="11" borderId="40" xfId="1" applyFont="1" applyFill="1" applyBorder="1" applyAlignment="1">
      <alignment vertical="center"/>
    </xf>
    <xf numFmtId="44" fontId="21" fillId="0" borderId="40" xfId="1" applyFont="1" applyBorder="1" applyAlignment="1">
      <alignment vertical="center"/>
    </xf>
    <xf numFmtId="6" fontId="8" fillId="0" borderId="41" xfId="1" applyNumberFormat="1" applyFont="1" applyBorder="1" applyAlignment="1">
      <alignment vertical="center"/>
    </xf>
    <xf numFmtId="44" fontId="11" fillId="0" borderId="41" xfId="1" applyFont="1" applyBorder="1" applyAlignment="1">
      <alignment vertical="center"/>
    </xf>
    <xf numFmtId="44" fontId="21" fillId="0" borderId="38" xfId="1" applyFont="1" applyBorder="1" applyAlignment="1">
      <alignment vertical="center"/>
    </xf>
    <xf numFmtId="164" fontId="8" fillId="0" borderId="43" xfId="1" applyNumberFormat="1" applyFont="1" applyBorder="1" applyAlignment="1">
      <alignment vertical="center"/>
    </xf>
    <xf numFmtId="0" fontId="8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23" fillId="0" borderId="46" xfId="0" applyFont="1" applyBorder="1" applyAlignment="1">
      <alignment vertical="center" wrapText="1"/>
    </xf>
    <xf numFmtId="0" fontId="23" fillId="0" borderId="46" xfId="0" applyFont="1" applyBorder="1" applyAlignment="1">
      <alignment vertical="center"/>
    </xf>
    <xf numFmtId="37" fontId="23" fillId="0" borderId="46" xfId="1" applyNumberFormat="1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164" fontId="8" fillId="11" borderId="46" xfId="1" applyNumberFormat="1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164" fontId="6" fillId="0" borderId="46" xfId="1" applyNumberFormat="1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37" fontId="11" fillId="0" borderId="46" xfId="1" applyNumberFormat="1" applyFont="1" applyBorder="1" applyAlignment="1">
      <alignment vertical="center"/>
    </xf>
    <xf numFmtId="164" fontId="8" fillId="3" borderId="46" xfId="1" applyNumberFormat="1" applyFont="1" applyFill="1" applyBorder="1" applyAlignment="1">
      <alignment vertical="center"/>
    </xf>
    <xf numFmtId="44" fontId="30" fillId="9" borderId="57" xfId="1" applyFont="1" applyFill="1" applyBorder="1" applyAlignment="1">
      <alignment vertical="center"/>
    </xf>
    <xf numFmtId="44" fontId="21" fillId="9" borderId="0" xfId="1" applyFont="1" applyFill="1" applyAlignment="1">
      <alignment horizontal="right" vertical="center"/>
    </xf>
    <xf numFmtId="44" fontId="27" fillId="12" borderId="19" xfId="1" applyFont="1" applyFill="1" applyBorder="1" applyAlignment="1">
      <alignment vertical="center"/>
    </xf>
    <xf numFmtId="44" fontId="27" fillId="12" borderId="20" xfId="1" applyFont="1" applyFill="1" applyBorder="1" applyAlignment="1">
      <alignment vertical="center"/>
    </xf>
    <xf numFmtId="44" fontId="30" fillId="9" borderId="3" xfId="1" applyFont="1" applyFill="1" applyBorder="1" applyAlignment="1">
      <alignment vertical="center"/>
    </xf>
    <xf numFmtId="0" fontId="8" fillId="3" borderId="46" xfId="0" applyFont="1" applyFill="1" applyBorder="1" applyAlignment="1" applyProtection="1">
      <alignment vertical="center"/>
      <protection locked="0"/>
    </xf>
    <xf numFmtId="0" fontId="8" fillId="11" borderId="46" xfId="0" applyFont="1" applyFill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32" fillId="0" borderId="45" xfId="0" applyFont="1" applyBorder="1" applyAlignment="1" applyProtection="1">
      <alignment vertical="center"/>
      <protection locked="0"/>
    </xf>
    <xf numFmtId="0" fontId="32" fillId="0" borderId="46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8" fillId="3" borderId="49" xfId="0" applyFont="1" applyFill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44" fontId="21" fillId="0" borderId="40" xfId="1" applyFont="1" applyBorder="1" applyAlignment="1" applyProtection="1">
      <alignment vertical="center"/>
      <protection locked="0"/>
    </xf>
    <xf numFmtId="44" fontId="21" fillId="0" borderId="38" xfId="1" applyFont="1" applyBorder="1" applyAlignment="1" applyProtection="1">
      <alignment vertical="center"/>
      <protection locked="0"/>
    </xf>
    <xf numFmtId="44" fontId="21" fillId="3" borderId="36" xfId="1" applyFont="1" applyFill="1" applyBorder="1" applyAlignment="1" applyProtection="1">
      <alignment vertical="center"/>
      <protection locked="0"/>
    </xf>
    <xf numFmtId="0" fontId="20" fillId="0" borderId="37" xfId="0" applyFont="1" applyBorder="1" applyAlignment="1" applyProtection="1">
      <alignment vertical="center"/>
      <protection locked="0"/>
    </xf>
    <xf numFmtId="44" fontId="11" fillId="0" borderId="37" xfId="1" applyFont="1" applyBorder="1" applyAlignment="1" applyProtection="1">
      <alignment vertical="center"/>
      <protection locked="0"/>
    </xf>
    <xf numFmtId="44" fontId="21" fillId="11" borderId="37" xfId="1" applyFont="1" applyFill="1" applyBorder="1" applyAlignment="1" applyProtection="1">
      <alignment vertical="center"/>
      <protection locked="0"/>
    </xf>
    <xf numFmtId="44" fontId="21" fillId="0" borderId="37" xfId="1" applyFont="1" applyBorder="1" applyAlignment="1" applyProtection="1">
      <alignment vertical="center"/>
      <protection locked="0"/>
    </xf>
    <xf numFmtId="6" fontId="8" fillId="0" borderId="37" xfId="1" applyNumberFormat="1" applyFont="1" applyBorder="1" applyAlignment="1" applyProtection="1">
      <alignment vertical="center"/>
      <protection locked="0"/>
    </xf>
    <xf numFmtId="44" fontId="21" fillId="3" borderId="37" xfId="1" applyFont="1" applyFill="1" applyBorder="1" applyAlignment="1" applyProtection="1">
      <alignment vertical="center"/>
      <protection locked="0"/>
    </xf>
    <xf numFmtId="44" fontId="21" fillId="3" borderId="38" xfId="1" applyFont="1" applyFill="1" applyBorder="1" applyAlignment="1" applyProtection="1">
      <alignment vertical="center"/>
      <protection locked="0"/>
    </xf>
    <xf numFmtId="165" fontId="20" fillId="0" borderId="47" xfId="0" applyNumberFormat="1" applyFont="1" applyBorder="1" applyAlignment="1">
      <alignment vertical="center"/>
    </xf>
    <xf numFmtId="165" fontId="8" fillId="0" borderId="47" xfId="1" applyNumberFormat="1" applyFont="1" applyBorder="1" applyAlignment="1">
      <alignment vertical="center"/>
    </xf>
    <xf numFmtId="165" fontId="22" fillId="2" borderId="16" xfId="1" applyNumberFormat="1" applyFont="1" applyFill="1" applyBorder="1" applyAlignment="1">
      <alignment vertical="center"/>
    </xf>
    <xf numFmtId="0" fontId="8" fillId="0" borderId="43" xfId="0" applyFont="1" applyBorder="1" applyAlignment="1">
      <alignment horizontal="left" vertical="center" wrapText="1"/>
    </xf>
    <xf numFmtId="0" fontId="8" fillId="11" borderId="46" xfId="0" applyFont="1" applyFill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>
      <alignment horizontal="left" vertical="center" wrapText="1"/>
    </xf>
    <xf numFmtId="0" fontId="8" fillId="3" borderId="46" xfId="0" applyFont="1" applyFill="1" applyBorder="1" applyAlignment="1" applyProtection="1">
      <alignment horizontal="left" vertical="center" wrapText="1"/>
      <protection locked="0"/>
    </xf>
    <xf numFmtId="0" fontId="8" fillId="3" borderId="49" xfId="0" applyFont="1" applyFill="1" applyBorder="1" applyAlignment="1" applyProtection="1">
      <alignment horizontal="left" vertical="center" wrapText="1"/>
      <protection locked="0"/>
    </xf>
    <xf numFmtId="165" fontId="21" fillId="8" borderId="60" xfId="1" applyNumberFormat="1" applyFont="1" applyFill="1" applyBorder="1" applyAlignment="1" applyProtection="1">
      <alignment vertical="center"/>
      <protection locked="0"/>
    </xf>
    <xf numFmtId="0" fontId="6" fillId="8" borderId="0" xfId="0" applyFont="1" applyFill="1" applyAlignment="1">
      <alignment vertical="center"/>
    </xf>
    <xf numFmtId="44" fontId="21" fillId="8" borderId="60" xfId="1" applyFont="1" applyFill="1" applyBorder="1" applyAlignment="1" applyProtection="1">
      <alignment vertical="center"/>
      <protection locked="0"/>
    </xf>
    <xf numFmtId="44" fontId="21" fillId="8" borderId="60" xfId="1" applyFont="1" applyFill="1" applyBorder="1" applyAlignment="1">
      <alignment vertical="center"/>
    </xf>
    <xf numFmtId="44" fontId="21" fillId="0" borderId="19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65" fontId="24" fillId="0" borderId="68" xfId="0" applyNumberFormat="1" applyFont="1" applyBorder="1" applyAlignment="1">
      <alignment horizontal="centerContinuous" vertical="center"/>
    </xf>
    <xf numFmtId="165" fontId="24" fillId="5" borderId="69" xfId="0" applyNumberFormat="1" applyFont="1" applyFill="1" applyBorder="1" applyAlignment="1">
      <alignment horizontal="center" vertical="center"/>
    </xf>
    <xf numFmtId="165" fontId="24" fillId="6" borderId="69" xfId="0" applyNumberFormat="1" applyFont="1" applyFill="1" applyBorder="1" applyAlignment="1" applyProtection="1">
      <alignment horizontal="centerContinuous" vertical="center"/>
      <protection locked="0"/>
    </xf>
    <xf numFmtId="165" fontId="24" fillId="4" borderId="69" xfId="0" applyNumberFormat="1" applyFont="1" applyFill="1" applyBorder="1" applyAlignment="1">
      <alignment horizontal="centerContinuous" vertical="center"/>
    </xf>
    <xf numFmtId="165" fontId="24" fillId="0" borderId="69" xfId="0" applyNumberFormat="1" applyFont="1" applyBorder="1" applyAlignment="1">
      <alignment horizontal="centerContinuous" vertical="center"/>
    </xf>
    <xf numFmtId="165" fontId="26" fillId="0" borderId="69" xfId="0" applyNumberFormat="1" applyFont="1" applyBorder="1" applyAlignment="1">
      <alignment horizontal="centerContinuous" vertical="center"/>
    </xf>
    <xf numFmtId="165" fontId="8" fillId="0" borderId="44" xfId="1" applyNumberFormat="1" applyFont="1" applyBorder="1" applyAlignment="1">
      <alignment vertical="center"/>
    </xf>
    <xf numFmtId="165" fontId="23" fillId="0" borderId="47" xfId="1" applyNumberFormat="1" applyFont="1" applyBorder="1" applyAlignment="1">
      <alignment vertical="center"/>
    </xf>
    <xf numFmtId="165" fontId="8" fillId="11" borderId="47" xfId="1" applyNumberFormat="1" applyFont="1" applyFill="1" applyBorder="1" applyAlignment="1">
      <alignment vertical="center"/>
    </xf>
    <xf numFmtId="165" fontId="23" fillId="0" borderId="47" xfId="0" applyNumberFormat="1" applyFont="1" applyBorder="1" applyAlignment="1">
      <alignment vertical="center"/>
    </xf>
    <xf numFmtId="165" fontId="8" fillId="3" borderId="47" xfId="1" applyNumberFormat="1" applyFont="1" applyFill="1" applyBorder="1" applyAlignment="1">
      <alignment vertical="center"/>
    </xf>
    <xf numFmtId="165" fontId="8" fillId="0" borderId="50" xfId="1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24" fillId="0" borderId="7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65" fontId="24" fillId="0" borderId="25" xfId="0" applyNumberFormat="1" applyFont="1" applyBorder="1" applyAlignment="1">
      <alignment horizontal="centerContinuous" vertical="center"/>
    </xf>
    <xf numFmtId="0" fontId="24" fillId="0" borderId="76" xfId="0" applyFont="1" applyBorder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165" fontId="24" fillId="4" borderId="77" xfId="0" applyNumberFormat="1" applyFont="1" applyFill="1" applyBorder="1" applyAlignment="1">
      <alignment horizontal="centerContinuous" vertical="center"/>
    </xf>
    <xf numFmtId="165" fontId="24" fillId="0" borderId="0" xfId="0" applyNumberFormat="1" applyFont="1" applyAlignment="1">
      <alignment horizontal="center" vertical="center"/>
    </xf>
    <xf numFmtId="165" fontId="24" fillId="0" borderId="77" xfId="0" applyNumberFormat="1" applyFont="1" applyBorder="1" applyAlignment="1">
      <alignment horizontal="centerContinuous" vertical="center"/>
    </xf>
    <xf numFmtId="0" fontId="38" fillId="0" borderId="76" xfId="0" applyFont="1" applyBorder="1" applyAlignment="1">
      <alignment horizontal="center" vertical="center"/>
    </xf>
    <xf numFmtId="165" fontId="26" fillId="0" borderId="77" xfId="0" applyNumberFormat="1" applyFont="1" applyBorder="1" applyAlignment="1">
      <alignment horizontal="centerContinuous" vertical="center"/>
    </xf>
    <xf numFmtId="0" fontId="39" fillId="0" borderId="78" xfId="0" applyFont="1" applyBorder="1" applyAlignment="1">
      <alignment horizontal="center" vertical="center"/>
    </xf>
    <xf numFmtId="165" fontId="39" fillId="7" borderId="79" xfId="0" applyNumberFormat="1" applyFont="1" applyFill="1" applyBorder="1" applyAlignment="1">
      <alignment horizontal="centerContinuous" vertical="center"/>
    </xf>
    <xf numFmtId="166" fontId="24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67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/>
    </xf>
    <xf numFmtId="0" fontId="40" fillId="16" borderId="67" xfId="0" applyFont="1" applyFill="1" applyBorder="1" applyAlignment="1">
      <alignment horizontal="center"/>
    </xf>
    <xf numFmtId="165" fontId="41" fillId="16" borderId="69" xfId="0" applyNumberFormat="1" applyFont="1" applyFill="1" applyBorder="1" applyAlignment="1">
      <alignment horizontal="centerContinuous" vertical="center"/>
    </xf>
    <xf numFmtId="165" fontId="40" fillId="0" borderId="0" xfId="0" applyNumberFormat="1" applyFont="1" applyAlignment="1">
      <alignment horizontal="center" vertical="center" wrapText="1"/>
    </xf>
    <xf numFmtId="165" fontId="24" fillId="0" borderId="68" xfId="0" applyNumberFormat="1" applyFont="1" applyBorder="1"/>
    <xf numFmtId="0" fontId="40" fillId="0" borderId="67" xfId="0" applyFont="1" applyBorder="1" applyAlignment="1">
      <alignment horizontal="center"/>
    </xf>
    <xf numFmtId="165" fontId="24" fillId="0" borderId="68" xfId="0" applyNumberFormat="1" applyFont="1" applyBorder="1" applyAlignment="1">
      <alignment horizontal="center"/>
    </xf>
    <xf numFmtId="0" fontId="24" fillId="0" borderId="68" xfId="0" applyFont="1" applyBorder="1"/>
    <xf numFmtId="0" fontId="40" fillId="0" borderId="70" xfId="0" applyFont="1" applyBorder="1" applyAlignment="1">
      <alignment horizontal="center"/>
    </xf>
    <xf numFmtId="165" fontId="24" fillId="0" borderId="71" xfId="0" applyNumberFormat="1" applyFont="1" applyBorder="1" applyAlignment="1">
      <alignment horizontal="center"/>
    </xf>
    <xf numFmtId="165" fontId="24" fillId="0" borderId="0" xfId="0" applyNumberFormat="1" applyFont="1"/>
    <xf numFmtId="0" fontId="24" fillId="0" borderId="25" xfId="0" applyFont="1" applyBorder="1" applyAlignment="1">
      <alignment horizontal="center" vertical="center"/>
    </xf>
    <xf numFmtId="0" fontId="19" fillId="10" borderId="31" xfId="0" applyFont="1" applyFill="1" applyBorder="1" applyAlignment="1">
      <alignment vertical="center"/>
    </xf>
    <xf numFmtId="0" fontId="19" fillId="14" borderId="12" xfId="0" applyFont="1" applyFill="1" applyBorder="1" applyAlignment="1">
      <alignment horizontal="right" vertical="center"/>
    </xf>
    <xf numFmtId="0" fontId="44" fillId="14" borderId="12" xfId="0" applyFont="1" applyFill="1" applyBorder="1" applyAlignment="1">
      <alignment horizontal="left" vertical="center"/>
    </xf>
    <xf numFmtId="0" fontId="19" fillId="10" borderId="32" xfId="0" applyFont="1" applyFill="1" applyBorder="1" applyAlignment="1">
      <alignment vertical="center"/>
    </xf>
    <xf numFmtId="49" fontId="44" fillId="14" borderId="12" xfId="0" applyNumberFormat="1" applyFont="1" applyFill="1" applyBorder="1" applyAlignment="1">
      <alignment horizontal="left" vertical="center"/>
    </xf>
    <xf numFmtId="0" fontId="25" fillId="13" borderId="14" xfId="0" applyFont="1" applyFill="1" applyBorder="1" applyAlignment="1" applyProtection="1">
      <alignment horizontal="left" vertical="center"/>
      <protection locked="0"/>
    </xf>
    <xf numFmtId="0" fontId="25" fillId="13" borderId="15" xfId="0" applyFont="1" applyFill="1" applyBorder="1" applyAlignment="1" applyProtection="1">
      <alignment horizontal="left" vertical="center"/>
      <protection locked="0"/>
    </xf>
    <xf numFmtId="0" fontId="19" fillId="13" borderId="12" xfId="0" applyFont="1" applyFill="1" applyBorder="1" applyAlignment="1" applyProtection="1">
      <alignment vertical="center"/>
      <protection locked="0"/>
    </xf>
    <xf numFmtId="0" fontId="19" fillId="14" borderId="1" xfId="0" applyFont="1" applyFill="1" applyBorder="1" applyAlignment="1">
      <alignment vertical="center"/>
    </xf>
    <xf numFmtId="0" fontId="19" fillId="13" borderId="1" xfId="0" applyFont="1" applyFill="1" applyBorder="1" applyAlignment="1">
      <alignment vertical="center"/>
    </xf>
    <xf numFmtId="0" fontId="25" fillId="13" borderId="14" xfId="0" applyFont="1" applyFill="1" applyBorder="1" applyAlignment="1" applyProtection="1">
      <alignment vertical="center"/>
      <protection locked="0"/>
    </xf>
    <xf numFmtId="0" fontId="25" fillId="13" borderId="15" xfId="0" applyFont="1" applyFill="1" applyBorder="1" applyAlignment="1" applyProtection="1">
      <alignment vertical="center"/>
      <protection locked="0"/>
    </xf>
    <xf numFmtId="0" fontId="45" fillId="14" borderId="12" xfId="4" applyFont="1" applyFill="1" applyBorder="1" applyAlignment="1" applyProtection="1">
      <alignment horizontal="left" vertical="center"/>
      <protection locked="0"/>
    </xf>
    <xf numFmtId="14" fontId="47" fillId="13" borderId="12" xfId="0" applyNumberFormat="1" applyFont="1" applyFill="1" applyBorder="1" applyAlignment="1" applyProtection="1">
      <alignment horizontal="left" vertical="center"/>
      <protection locked="0"/>
    </xf>
    <xf numFmtId="0" fontId="47" fillId="13" borderId="13" xfId="0" applyFont="1" applyFill="1" applyBorder="1" applyAlignment="1" applyProtection="1">
      <alignment horizontal="left" vertical="center"/>
      <protection locked="0"/>
    </xf>
    <xf numFmtId="165" fontId="24" fillId="0" borderId="76" xfId="0" applyNumberFormat="1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48" fillId="14" borderId="12" xfId="0" applyFont="1" applyFill="1" applyBorder="1" applyAlignment="1" applyProtection="1">
      <alignment horizontal="left" vertical="center"/>
      <protection locked="0"/>
    </xf>
    <xf numFmtId="1" fontId="48" fillId="14" borderId="12" xfId="0" applyNumberFormat="1" applyFont="1" applyFill="1" applyBorder="1" applyAlignment="1" applyProtection="1">
      <alignment horizontal="left" vertical="center"/>
      <protection locked="0"/>
    </xf>
    <xf numFmtId="0" fontId="48" fillId="14" borderId="12" xfId="0" applyFont="1" applyFill="1" applyBorder="1" applyAlignment="1">
      <alignment horizontal="left" vertical="center"/>
    </xf>
    <xf numFmtId="1" fontId="48" fillId="14" borderId="12" xfId="0" applyNumberFormat="1" applyFont="1" applyFill="1" applyBorder="1" applyAlignment="1">
      <alignment horizontal="left" vertical="center"/>
    </xf>
    <xf numFmtId="0" fontId="45" fillId="14" borderId="12" xfId="4" applyFont="1" applyFill="1" applyBorder="1" applyAlignment="1">
      <alignment horizontal="left" vertical="center"/>
    </xf>
    <xf numFmtId="165" fontId="24" fillId="17" borderId="77" xfId="0" applyNumberFormat="1" applyFont="1" applyFill="1" applyBorder="1" applyAlignment="1">
      <alignment horizontal="centerContinuous" vertical="center"/>
    </xf>
    <xf numFmtId="165" fontId="24" fillId="18" borderId="77" xfId="0" applyNumberFormat="1" applyFont="1" applyFill="1" applyBorder="1" applyAlignment="1">
      <alignment horizontal="centerContinuous" vertical="center"/>
    </xf>
    <xf numFmtId="165" fontId="24" fillId="19" borderId="77" xfId="0" applyNumberFormat="1" applyFont="1" applyFill="1" applyBorder="1" applyAlignment="1">
      <alignment horizontal="centerContinuous" vertical="center"/>
    </xf>
    <xf numFmtId="165" fontId="24" fillId="5" borderId="77" xfId="0" applyNumberFormat="1" applyFont="1" applyFill="1" applyBorder="1" applyAlignment="1" applyProtection="1">
      <alignment horizontal="centerContinuous" vertical="center"/>
      <protection locked="0"/>
    </xf>
    <xf numFmtId="165" fontId="41" fillId="14" borderId="77" xfId="0" applyNumberFormat="1" applyFont="1" applyFill="1" applyBorder="1" applyAlignment="1">
      <alignment horizontal="center" vertical="center"/>
    </xf>
    <xf numFmtId="44" fontId="21" fillId="11" borderId="40" xfId="1" applyFont="1" applyFill="1" applyBorder="1" applyAlignment="1" applyProtection="1">
      <alignment vertical="center"/>
      <protection locked="0"/>
    </xf>
    <xf numFmtId="44" fontId="21" fillId="11" borderId="39" xfId="1" applyFont="1" applyFill="1" applyBorder="1" applyAlignment="1">
      <alignment vertical="center"/>
    </xf>
    <xf numFmtId="0" fontId="20" fillId="9" borderId="36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0" fontId="28" fillId="8" borderId="81" xfId="0" applyFont="1" applyFill="1" applyBorder="1" applyAlignment="1" applyProtection="1">
      <alignment horizontal="left" vertical="center" wrapText="1"/>
      <protection locked="0"/>
    </xf>
    <xf numFmtId="0" fontId="28" fillId="8" borderId="81" xfId="0" applyFont="1" applyFill="1" applyBorder="1" applyAlignment="1" applyProtection="1">
      <alignment horizontal="left" vertical="center"/>
      <protection locked="0"/>
    </xf>
    <xf numFmtId="44" fontId="28" fillId="8" borderId="81" xfId="1" applyFont="1" applyFill="1" applyBorder="1" applyAlignment="1" applyProtection="1">
      <alignment vertical="center"/>
      <protection locked="0"/>
    </xf>
    <xf numFmtId="165" fontId="21" fillId="8" borderId="81" xfId="1" applyNumberFormat="1" applyFont="1" applyFill="1" applyBorder="1" applyAlignment="1" applyProtection="1">
      <alignment vertical="center"/>
      <protection locked="0"/>
    </xf>
    <xf numFmtId="165" fontId="21" fillId="8" borderId="80" xfId="1" applyNumberFormat="1" applyFont="1" applyFill="1" applyBorder="1" applyAlignment="1" applyProtection="1">
      <alignment vertical="center"/>
      <protection locked="0"/>
    </xf>
    <xf numFmtId="0" fontId="16" fillId="19" borderId="16" xfId="0" applyFont="1" applyFill="1" applyBorder="1" applyAlignment="1">
      <alignment horizontal="center" vertical="center" wrapText="1"/>
    </xf>
    <xf numFmtId="0" fontId="16" fillId="19" borderId="4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/>
    </xf>
    <xf numFmtId="0" fontId="16" fillId="17" borderId="16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44" fontId="22" fillId="7" borderId="16" xfId="1" applyFont="1" applyFill="1" applyBorder="1" applyAlignment="1">
      <alignment vertical="center"/>
    </xf>
    <xf numFmtId="0" fontId="19" fillId="13" borderId="54" xfId="0" applyFont="1" applyFill="1" applyBorder="1" applyAlignment="1">
      <alignment vertical="center"/>
    </xf>
    <xf numFmtId="0" fontId="19" fillId="13" borderId="55" xfId="0" applyFont="1" applyFill="1" applyBorder="1" applyAlignment="1">
      <alignment vertical="center"/>
    </xf>
    <xf numFmtId="0" fontId="24" fillId="3" borderId="68" xfId="0" applyFont="1" applyFill="1" applyBorder="1" applyAlignment="1">
      <alignment vertical="top" wrapText="1"/>
    </xf>
    <xf numFmtId="165" fontId="24" fillId="17" borderId="69" xfId="0" applyNumberFormat="1" applyFont="1" applyFill="1" applyBorder="1" applyAlignment="1">
      <alignment horizontal="centerContinuous" vertical="center"/>
    </xf>
    <xf numFmtId="165" fontId="24" fillId="18" borderId="69" xfId="0" applyNumberFormat="1" applyFont="1" applyFill="1" applyBorder="1" applyAlignment="1">
      <alignment horizontal="centerContinuous" vertical="center"/>
    </xf>
    <xf numFmtId="49" fontId="24" fillId="15" borderId="68" xfId="0" applyNumberFormat="1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Continuous" vertical="center" wrapText="1"/>
    </xf>
    <xf numFmtId="167" fontId="24" fillId="0" borderId="68" xfId="0" applyNumberFormat="1" applyFont="1" applyBorder="1" applyAlignment="1">
      <alignment horizontal="centerContinuous" vertical="center"/>
    </xf>
    <xf numFmtId="0" fontId="40" fillId="0" borderId="0" xfId="0" applyFont="1" applyAlignment="1">
      <alignment vertical="center" wrapText="1"/>
    </xf>
    <xf numFmtId="167" fontId="41" fillId="13" borderId="84" xfId="0" applyNumberFormat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 vertical="center"/>
    </xf>
    <xf numFmtId="0" fontId="50" fillId="0" borderId="0" xfId="0" applyFont="1"/>
    <xf numFmtId="165" fontId="0" fillId="0" borderId="0" xfId="0" applyNumberFormat="1"/>
    <xf numFmtId="0" fontId="51" fillId="20" borderId="0" xfId="5"/>
    <xf numFmtId="168" fontId="0" fillId="0" borderId="0" xfId="0" applyNumberFormat="1"/>
    <xf numFmtId="10" fontId="2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0" fontId="24" fillId="0" borderId="0" xfId="0" applyNumberFormat="1" applyFont="1"/>
    <xf numFmtId="0" fontId="42" fillId="0" borderId="0" xfId="0" applyFont="1" applyAlignment="1">
      <alignment horizontal="right" vertical="center"/>
    </xf>
    <xf numFmtId="169" fontId="24" fillId="0" borderId="0" xfId="0" applyNumberFormat="1" applyFont="1" applyAlignment="1">
      <alignment horizontal="left" vertical="center"/>
    </xf>
    <xf numFmtId="0" fontId="42" fillId="0" borderId="76" xfId="0" applyFont="1" applyBorder="1" applyAlignment="1">
      <alignment horizontal="right"/>
    </xf>
    <xf numFmtId="0" fontId="9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7" fillId="9" borderId="66" xfId="0" applyFont="1" applyFill="1" applyBorder="1" applyAlignment="1">
      <alignment horizontal="center" vertical="center"/>
    </xf>
    <xf numFmtId="44" fontId="28" fillId="0" borderId="59" xfId="1" applyFont="1" applyBorder="1" applyAlignment="1" applyProtection="1">
      <alignment vertical="center"/>
      <protection locked="0"/>
    </xf>
    <xf numFmtId="44" fontId="28" fillId="0" borderId="60" xfId="1" applyFont="1" applyBorder="1" applyAlignment="1" applyProtection="1">
      <alignment vertical="center"/>
      <protection locked="0"/>
    </xf>
    <xf numFmtId="0" fontId="20" fillId="0" borderId="37" xfId="0" applyFont="1" applyBorder="1" applyAlignment="1">
      <alignment vertical="center"/>
    </xf>
    <xf numFmtId="44" fontId="28" fillId="0" borderId="61" xfId="1" applyFont="1" applyBorder="1" applyAlignment="1" applyProtection="1">
      <alignment vertical="center"/>
      <protection locked="0"/>
    </xf>
    <xf numFmtId="44" fontId="28" fillId="0" borderId="62" xfId="1" applyFont="1" applyBorder="1" applyAlignment="1" applyProtection="1">
      <alignment vertical="center"/>
      <protection locked="0"/>
    </xf>
    <xf numFmtId="0" fontId="20" fillId="0" borderId="36" xfId="0" applyFont="1" applyBorder="1" applyAlignment="1">
      <alignment vertical="center"/>
    </xf>
    <xf numFmtId="44" fontId="28" fillId="11" borderId="63" xfId="1" applyFont="1" applyFill="1" applyBorder="1" applyAlignment="1" applyProtection="1">
      <alignment horizontal="left" vertical="center"/>
      <protection locked="0"/>
    </xf>
    <xf numFmtId="44" fontId="28" fillId="11" borderId="64" xfId="1" applyFont="1" applyFill="1" applyBorder="1" applyAlignment="1" applyProtection="1">
      <alignment horizontal="left" vertical="center"/>
      <protection locked="0"/>
    </xf>
    <xf numFmtId="44" fontId="28" fillId="11" borderId="65" xfId="1" applyFont="1" applyFill="1" applyBorder="1" applyAlignment="1" applyProtection="1">
      <alignment horizontal="left" vertical="center"/>
      <protection locked="0"/>
    </xf>
    <xf numFmtId="44" fontId="28" fillId="8" borderId="80" xfId="1" applyFont="1" applyFill="1" applyBorder="1" applyAlignment="1" applyProtection="1">
      <alignment vertical="center"/>
      <protection locked="0"/>
    </xf>
    <xf numFmtId="0" fontId="30" fillId="9" borderId="31" xfId="0" applyFont="1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9" borderId="32" xfId="0" applyFont="1" applyFill="1" applyBorder="1" applyAlignment="1">
      <alignment horizontal="center" vertical="center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left" vertical="center" wrapText="1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11" borderId="45" xfId="0" applyFont="1" applyFill="1" applyBorder="1" applyAlignment="1" applyProtection="1">
      <alignment horizontal="left" vertical="center" wrapText="1"/>
      <protection locked="0"/>
    </xf>
    <xf numFmtId="0" fontId="28" fillId="11" borderId="46" xfId="0" applyFont="1" applyFill="1" applyBorder="1" applyAlignment="1" applyProtection="1">
      <alignment horizontal="left" vertical="center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0" fontId="28" fillId="0" borderId="58" xfId="0" applyFont="1" applyBorder="1" applyAlignment="1" applyProtection="1">
      <alignment horizontal="left" vertical="center" wrapText="1"/>
      <protection locked="0"/>
    </xf>
    <xf numFmtId="0" fontId="28" fillId="0" borderId="45" xfId="0" applyFont="1" applyBorder="1" applyAlignment="1" applyProtection="1">
      <alignment horizontal="left" vertical="center" wrapText="1"/>
      <protection locked="0"/>
    </xf>
    <xf numFmtId="0" fontId="28" fillId="0" borderId="46" xfId="0" applyFont="1" applyBorder="1" applyAlignment="1" applyProtection="1">
      <alignment horizontal="left" vertical="center"/>
      <protection locked="0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8" fillId="11" borderId="45" xfId="0" applyFont="1" applyFill="1" applyBorder="1" applyAlignment="1" applyProtection="1">
      <alignment horizontal="left" vertical="center" wrapText="1"/>
      <protection locked="0"/>
    </xf>
    <xf numFmtId="0" fontId="20" fillId="11" borderId="46" xfId="0" applyFont="1" applyFill="1" applyBorder="1" applyAlignment="1" applyProtection="1">
      <alignment horizontal="left" vertical="center" wrapText="1"/>
      <protection locked="0"/>
    </xf>
    <xf numFmtId="0" fontId="9" fillId="11" borderId="45" xfId="0" applyFont="1" applyFill="1" applyBorder="1" applyAlignment="1" applyProtection="1">
      <alignment horizontal="left" vertical="center" wrapText="1"/>
      <protection locked="0"/>
    </xf>
    <xf numFmtId="0" fontId="8" fillId="11" borderId="45" xfId="0" applyFont="1" applyFill="1" applyBorder="1" applyAlignment="1" applyProtection="1">
      <alignment vertical="center" wrapText="1"/>
      <protection locked="0"/>
    </xf>
    <xf numFmtId="0" fontId="20" fillId="11" borderId="46" xfId="0" applyFont="1" applyFill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20" fillId="0" borderId="46" xfId="0" applyFont="1" applyBorder="1" applyAlignment="1" applyProtection="1">
      <alignment vertical="center"/>
      <protection locked="0"/>
    </xf>
    <xf numFmtId="0" fontId="30" fillId="9" borderId="33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9" borderId="35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30" fillId="9" borderId="5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4" fontId="28" fillId="8" borderId="60" xfId="1" applyFont="1" applyFill="1" applyBorder="1" applyAlignment="1" applyProtection="1">
      <alignment vertical="center"/>
      <protection locked="0"/>
    </xf>
    <xf numFmtId="0" fontId="7" fillId="18" borderId="41" xfId="0" applyFont="1" applyFill="1" applyBorder="1" applyAlignment="1" applyProtection="1">
      <alignment horizontal="center" vertical="center" wrapText="1"/>
      <protection locked="0"/>
    </xf>
    <xf numFmtId="0" fontId="7" fillId="18" borderId="37" xfId="0" applyFont="1" applyFill="1" applyBorder="1" applyAlignment="1" applyProtection="1">
      <alignment horizontal="center" vertical="center" wrapText="1"/>
      <protection locked="0"/>
    </xf>
    <xf numFmtId="0" fontId="7" fillId="11" borderId="11" xfId="0" applyFont="1" applyFill="1" applyBorder="1" applyAlignment="1">
      <alignment horizontal="center" vertical="center"/>
    </xf>
    <xf numFmtId="0" fontId="33" fillId="11" borderId="4" xfId="0" applyFont="1" applyFill="1" applyBorder="1" applyAlignment="1">
      <alignment horizontal="center" vertical="center"/>
    </xf>
    <xf numFmtId="0" fontId="8" fillId="3" borderId="45" xfId="0" applyFont="1" applyFill="1" applyBorder="1" applyAlignment="1" applyProtection="1">
      <alignment horizontal="left" vertical="center" wrapText="1"/>
      <protection locked="0"/>
    </xf>
    <xf numFmtId="0" fontId="9" fillId="3" borderId="48" xfId="0" applyFont="1" applyFill="1" applyBorder="1" applyAlignment="1" applyProtection="1">
      <alignment horizontal="left" vertical="center" wrapText="1"/>
      <protection locked="0"/>
    </xf>
    <xf numFmtId="0" fontId="20" fillId="3" borderId="49" xfId="0" applyFont="1" applyFill="1" applyBorder="1" applyAlignment="1" applyProtection="1">
      <alignment horizontal="left" vertical="center" wrapText="1"/>
      <protection locked="0"/>
    </xf>
    <xf numFmtId="0" fontId="46" fillId="13" borderId="13" xfId="0" applyFont="1" applyFill="1" applyBorder="1" applyAlignment="1" applyProtection="1">
      <alignment horizontal="left" vertical="center"/>
      <protection locked="0"/>
    </xf>
    <xf numFmtId="0" fontId="46" fillId="13" borderId="14" xfId="0" applyFont="1" applyFill="1" applyBorder="1" applyAlignment="1" applyProtection="1">
      <alignment horizontal="left" vertical="center"/>
      <protection locked="0"/>
    </xf>
    <xf numFmtId="0" fontId="46" fillId="13" borderId="15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13" borderId="51" xfId="0" applyFont="1" applyFill="1" applyBorder="1" applyAlignment="1">
      <alignment horizontal="center" vertical="center"/>
    </xf>
    <xf numFmtId="0" fontId="19" fillId="13" borderId="52" xfId="0" applyFont="1" applyFill="1" applyBorder="1" applyAlignment="1">
      <alignment horizontal="center" vertical="center"/>
    </xf>
    <xf numFmtId="0" fontId="19" fillId="13" borderId="53" xfId="0" applyFont="1" applyFill="1" applyBorder="1" applyAlignment="1">
      <alignment horizontal="center" vertical="center"/>
    </xf>
    <xf numFmtId="0" fontId="19" fillId="13" borderId="54" xfId="0" applyFont="1" applyFill="1" applyBorder="1" applyAlignment="1">
      <alignment horizontal="center" vertical="center"/>
    </xf>
    <xf numFmtId="0" fontId="19" fillId="13" borderId="55" xfId="0" applyFont="1" applyFill="1" applyBorder="1" applyAlignment="1">
      <alignment horizontal="center" vertical="center"/>
    </xf>
    <xf numFmtId="0" fontId="19" fillId="13" borderId="5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3" fillId="14" borderId="0" xfId="0" applyFont="1" applyFill="1" applyAlignment="1">
      <alignment horizontal="center" vertical="center" textRotation="90" wrapText="1"/>
    </xf>
    <xf numFmtId="0" fontId="16" fillId="11" borderId="11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/>
    </xf>
    <xf numFmtId="0" fontId="7" fillId="19" borderId="82" xfId="0" applyFont="1" applyFill="1" applyBorder="1" applyAlignment="1" applyProtection="1">
      <alignment horizontal="center" vertical="center" wrapText="1"/>
      <protection locked="0"/>
    </xf>
    <xf numFmtId="0" fontId="7" fillId="19" borderId="36" xfId="0" applyFont="1" applyFill="1" applyBorder="1" applyAlignment="1" applyProtection="1">
      <alignment horizontal="center" vertical="center" wrapText="1"/>
      <protection locked="0"/>
    </xf>
    <xf numFmtId="0" fontId="16" fillId="19" borderId="11" xfId="0" applyFont="1" applyFill="1" applyBorder="1" applyAlignment="1">
      <alignment horizontal="center" vertical="center"/>
    </xf>
    <xf numFmtId="0" fontId="16" fillId="19" borderId="3" xfId="0" applyFont="1" applyFill="1" applyBorder="1" applyAlignment="1">
      <alignment horizontal="center" vertical="center"/>
    </xf>
    <xf numFmtId="0" fontId="16" fillId="19" borderId="4" xfId="0" applyFont="1" applyFill="1" applyBorder="1" applyAlignment="1">
      <alignment horizontal="center" vertical="center"/>
    </xf>
    <xf numFmtId="0" fontId="34" fillId="8" borderId="80" xfId="0" applyFont="1" applyFill="1" applyBorder="1" applyAlignment="1" applyProtection="1">
      <alignment horizontal="center" vertical="center" wrapText="1"/>
      <protection locked="0"/>
    </xf>
    <xf numFmtId="0" fontId="34" fillId="8" borderId="80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 wrapText="1"/>
      <protection locked="0"/>
    </xf>
    <xf numFmtId="0" fontId="7" fillId="3" borderId="64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7" fillId="17" borderId="45" xfId="0" applyFont="1" applyFill="1" applyBorder="1" applyAlignment="1" applyProtection="1">
      <alignment horizontal="center" vertical="center" wrapText="1"/>
      <protection locked="0"/>
    </xf>
    <xf numFmtId="0" fontId="7" fillId="17" borderId="46" xfId="0" applyFont="1" applyFill="1" applyBorder="1" applyAlignment="1" applyProtection="1">
      <alignment horizontal="center" vertical="center"/>
      <protection locked="0"/>
    </xf>
    <xf numFmtId="0" fontId="16" fillId="17" borderId="11" xfId="0" applyFont="1" applyFill="1" applyBorder="1" applyAlignment="1">
      <alignment horizontal="center" vertical="center"/>
    </xf>
    <xf numFmtId="0" fontId="16" fillId="17" borderId="3" xfId="0" applyFont="1" applyFill="1" applyBorder="1" applyAlignment="1">
      <alignment horizontal="center" vertical="center"/>
    </xf>
    <xf numFmtId="0" fontId="16" fillId="17" borderId="4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44" fontId="7" fillId="3" borderId="11" xfId="1" applyFont="1" applyFill="1" applyBorder="1" applyAlignment="1">
      <alignment horizontal="right" vertical="center"/>
    </xf>
    <xf numFmtId="44" fontId="7" fillId="3" borderId="3" xfId="1" applyFont="1" applyFill="1" applyBorder="1" applyAlignment="1">
      <alignment horizontal="right" vertical="center"/>
    </xf>
    <xf numFmtId="44" fontId="7" fillId="3" borderId="4" xfId="1" applyFont="1" applyFill="1" applyBorder="1" applyAlignment="1">
      <alignment horizontal="right" vertical="center"/>
    </xf>
    <xf numFmtId="0" fontId="34" fillId="8" borderId="60" xfId="0" applyFont="1" applyFill="1" applyBorder="1" applyAlignment="1" applyProtection="1">
      <alignment horizontal="center" vertical="center" wrapText="1"/>
      <protection locked="0"/>
    </xf>
    <xf numFmtId="0" fontId="34" fillId="8" borderId="60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37" fillId="0" borderId="74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19" fillId="13" borderId="52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6" fillId="13" borderId="13" xfId="0" applyFont="1" applyFill="1" applyBorder="1" applyAlignment="1">
      <alignment horizontal="left" vertical="center"/>
    </xf>
    <xf numFmtId="0" fontId="46" fillId="13" borderId="14" xfId="0" applyFont="1" applyFill="1" applyBorder="1" applyAlignment="1">
      <alignment horizontal="left" vertical="center"/>
    </xf>
    <xf numFmtId="0" fontId="46" fillId="13" borderId="15" xfId="0" applyFont="1" applyFill="1" applyBorder="1" applyAlignment="1">
      <alignment horizontal="left" vertical="center"/>
    </xf>
    <xf numFmtId="0" fontId="37" fillId="0" borderId="72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19" fillId="13" borderId="52" xfId="0" applyFont="1" applyFill="1" applyBorder="1" applyAlignment="1">
      <alignment horizontal="center" vertical="center" wrapText="1"/>
    </xf>
    <xf numFmtId="0" fontId="19" fillId="13" borderId="53" xfId="0" applyFont="1" applyFill="1" applyBorder="1" applyAlignment="1">
      <alignment horizontal="center" vertical="center" wrapText="1"/>
    </xf>
    <xf numFmtId="0" fontId="19" fillId="13" borderId="55" xfId="0" applyFont="1" applyFill="1" applyBorder="1" applyAlignment="1">
      <alignment horizontal="center" vertical="center" wrapText="1"/>
    </xf>
    <xf numFmtId="0" fontId="19" fillId="13" borderId="56" xfId="0" applyFont="1" applyFill="1" applyBorder="1" applyAlignment="1">
      <alignment horizontal="center" vertical="center" wrapText="1"/>
    </xf>
  </cellXfs>
  <cellStyles count="6">
    <cellStyle name="Bad" xfId="5" builtinId="27"/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colors>
    <mruColors>
      <color rgb="FFFFE181"/>
      <color rgb="FFCCFFFF"/>
      <color rgb="FFC4806E"/>
      <color rgb="FFFCB7A2"/>
      <color rgb="FFCCCCFF"/>
      <color rgb="FFF8FC64"/>
      <color rgb="FFFFFFCC"/>
      <color rgb="FFDFF2FD"/>
      <color rgb="FF6600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AO87"/>
  <sheetViews>
    <sheetView tabSelected="1" zoomScale="70" zoomScaleNormal="70" workbookViewId="0">
      <selection activeCell="I3" sqref="I3:M3"/>
    </sheetView>
  </sheetViews>
  <sheetFormatPr defaultColWidth="9.140625" defaultRowHeight="19.5" customHeight="1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57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1"/>
      <c r="F3" s="176"/>
      <c r="G3" s="309" t="s">
        <v>42</v>
      </c>
      <c r="H3" s="309"/>
      <c r="I3" s="295"/>
      <c r="J3" s="296"/>
      <c r="K3" s="296"/>
      <c r="L3" s="296"/>
      <c r="M3" s="297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2"/>
      <c r="F4" s="178"/>
      <c r="G4" s="309" t="s">
        <v>39</v>
      </c>
      <c r="H4" s="309"/>
      <c r="I4" s="295"/>
      <c r="J4" s="296"/>
      <c r="K4" s="296"/>
      <c r="L4" s="296"/>
      <c r="M4" s="297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1"/>
      <c r="F5" s="176"/>
      <c r="G5" s="309" t="s">
        <v>41</v>
      </c>
      <c r="H5" s="309"/>
      <c r="I5" s="295"/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1"/>
      <c r="F6" s="176"/>
      <c r="G6" s="301"/>
      <c r="H6" s="302"/>
      <c r="I6" s="302"/>
      <c r="J6" s="302"/>
      <c r="K6" s="302"/>
      <c r="L6" s="302"/>
      <c r="M6" s="303"/>
      <c r="N6" s="177"/>
    </row>
    <row r="7" spans="2:14" s="117" customFormat="1" ht="15" x14ac:dyDescent="0.25">
      <c r="B7" s="174"/>
      <c r="C7" s="318"/>
      <c r="D7" s="175" t="s">
        <v>10</v>
      </c>
      <c r="E7" s="191"/>
      <c r="F7" s="176"/>
      <c r="G7" s="304"/>
      <c r="H7" s="305"/>
      <c r="I7" s="305"/>
      <c r="J7" s="305"/>
      <c r="K7" s="305"/>
      <c r="L7" s="305"/>
      <c r="M7" s="306"/>
      <c r="N7" s="177"/>
    </row>
    <row r="8" spans="2:14" s="117" customFormat="1" ht="15.75" x14ac:dyDescent="0.25">
      <c r="B8" s="174"/>
      <c r="C8" s="318"/>
      <c r="D8" s="175" t="s">
        <v>9</v>
      </c>
      <c r="E8" s="191"/>
      <c r="F8" s="176"/>
      <c r="G8" s="309" t="s">
        <v>43</v>
      </c>
      <c r="H8" s="309"/>
      <c r="I8" s="188"/>
      <c r="J8" s="184"/>
      <c r="K8" s="184"/>
      <c r="L8" s="184"/>
      <c r="M8" s="185"/>
      <c r="N8" s="177"/>
    </row>
    <row r="9" spans="2:14" s="117" customFormat="1" ht="15" x14ac:dyDescent="0.25">
      <c r="B9" s="174"/>
      <c r="C9" s="318"/>
      <c r="D9" s="175" t="s">
        <v>23</v>
      </c>
      <c r="E9" s="186"/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0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/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/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/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/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/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/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/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/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/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/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/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/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71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71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71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71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71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73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71">
        <f>RATES!$B$2</f>
        <v>48.45</v>
      </c>
      <c r="I38" s="127">
        <f t="shared" ref="I38" si="2">F38*G38*H38</f>
        <v>0</v>
      </c>
      <c r="J38" s="24"/>
      <c r="K38" s="98">
        <v>0</v>
      </c>
      <c r="L38" s="29"/>
      <c r="M38" s="57">
        <f t="shared" ref="M38" si="3"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1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4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4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4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4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4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6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4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4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6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4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>
        <v>0</v>
      </c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>
        <v>0</v>
      </c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4" spans="8:8" ht="19.5" customHeight="1" x14ac:dyDescent="0.25">
      <c r="H84" s="2"/>
    </row>
    <row r="85" spans="8:8" ht="19.5" customHeight="1" x14ac:dyDescent="0.25">
      <c r="H85" s="2"/>
    </row>
    <row r="86" spans="8:8" ht="19.5" customHeight="1" x14ac:dyDescent="0.25">
      <c r="H86" s="2"/>
    </row>
    <row r="87" spans="8:8" ht="19.5" customHeight="1" x14ac:dyDescent="0.25">
      <c r="H87" s="2"/>
    </row>
  </sheetData>
  <mergeCells count="76">
    <mergeCell ref="C79:G79"/>
    <mergeCell ref="I79:K79"/>
    <mergeCell ref="C76:D76"/>
    <mergeCell ref="C70:D70"/>
    <mergeCell ref="C71:D71"/>
    <mergeCell ref="E70:I70"/>
    <mergeCell ref="E71:I71"/>
    <mergeCell ref="C77:I77"/>
    <mergeCell ref="E59:I59"/>
    <mergeCell ref="E73:I73"/>
    <mergeCell ref="E74:I74"/>
    <mergeCell ref="C66:D66"/>
    <mergeCell ref="E66:I66"/>
    <mergeCell ref="C68:D68"/>
    <mergeCell ref="C67:D67"/>
    <mergeCell ref="E67:I67"/>
    <mergeCell ref="C69:D69"/>
    <mergeCell ref="E69:I69"/>
    <mergeCell ref="I3:M3"/>
    <mergeCell ref="I4:M4"/>
    <mergeCell ref="I5:M5"/>
    <mergeCell ref="C56:H56"/>
    <mergeCell ref="G6:M7"/>
    <mergeCell ref="C39:D39"/>
    <mergeCell ref="G3:H3"/>
    <mergeCell ref="G4:H4"/>
    <mergeCell ref="G5:H5"/>
    <mergeCell ref="G8:H8"/>
    <mergeCell ref="G9:H9"/>
    <mergeCell ref="C30:D30"/>
    <mergeCell ref="E12:E13"/>
    <mergeCell ref="C14:D14"/>
    <mergeCell ref="C12:D13"/>
    <mergeCell ref="C3:C9"/>
    <mergeCell ref="B80:N80"/>
    <mergeCell ref="B55:N55"/>
    <mergeCell ref="B58:N58"/>
    <mergeCell ref="C78:I78"/>
    <mergeCell ref="F12:I12"/>
    <mergeCell ref="E76:H76"/>
    <mergeCell ref="C38:D38"/>
    <mergeCell ref="C73:D73"/>
    <mergeCell ref="C75:D75"/>
    <mergeCell ref="C59:D59"/>
    <mergeCell ref="C43:D43"/>
    <mergeCell ref="C53:D53"/>
    <mergeCell ref="C54:D54"/>
    <mergeCell ref="C27:D27"/>
    <mergeCell ref="C28:D28"/>
    <mergeCell ref="C29:D29"/>
    <mergeCell ref="M12:M13"/>
    <mergeCell ref="C51:D51"/>
    <mergeCell ref="C44:D44"/>
    <mergeCell ref="C45:D45"/>
    <mergeCell ref="C31:D31"/>
    <mergeCell ref="C34:D34"/>
    <mergeCell ref="C36:D36"/>
    <mergeCell ref="C35:D35"/>
    <mergeCell ref="C32:D32"/>
    <mergeCell ref="C33:D33"/>
    <mergeCell ref="C52:D52"/>
    <mergeCell ref="C57:M57"/>
    <mergeCell ref="E75:I75"/>
    <mergeCell ref="E60:I60"/>
    <mergeCell ref="E62:I62"/>
    <mergeCell ref="E64:I64"/>
    <mergeCell ref="E61:I61"/>
    <mergeCell ref="E63:I63"/>
    <mergeCell ref="E68:H68"/>
    <mergeCell ref="B72:N72"/>
    <mergeCell ref="C74:D74"/>
    <mergeCell ref="C60:D60"/>
    <mergeCell ref="C61:D61"/>
    <mergeCell ref="C62:D62"/>
    <mergeCell ref="C63:D63"/>
    <mergeCell ref="C64:D64"/>
  </mergeCells>
  <printOptions horizontalCentered="1"/>
  <pageMargins left="0.25" right="0.25" top="0.25" bottom="0.25" header="0.3" footer="0.3"/>
  <pageSetup scale="6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O84"/>
  <sheetViews>
    <sheetView topLeftCell="A33" zoomScale="70" zoomScaleNormal="70" workbookViewId="0">
      <selection activeCell="I9" sqref="I9"/>
    </sheetView>
  </sheetViews>
  <sheetFormatPr defaultColWidth="9.140625" defaultRowHeight="14.25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78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'REVISION 3'!I3:M3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'REVISION 3'!I4:M4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'REVISION 3'!I5:M5</f>
        <v>0</v>
      </c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63"/>
      <c r="J6" s="363"/>
      <c r="K6" s="363"/>
      <c r="L6" s="363"/>
      <c r="M6" s="364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65"/>
      <c r="J7" s="365"/>
      <c r="K7" s="365"/>
      <c r="L7" s="365"/>
      <c r="M7" s="366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'REVISION 3'!I8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>
        <v>0</v>
      </c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C14:D14"/>
    <mergeCell ref="C3:C9"/>
    <mergeCell ref="G3:H3"/>
    <mergeCell ref="I3:M3"/>
    <mergeCell ref="G4:H4"/>
    <mergeCell ref="I4:M4"/>
    <mergeCell ref="G5:H5"/>
    <mergeCell ref="I5:M5"/>
    <mergeCell ref="G6:H6"/>
    <mergeCell ref="I6:M7"/>
    <mergeCell ref="G8:H8"/>
    <mergeCell ref="G9:H9"/>
    <mergeCell ref="C12:D13"/>
    <mergeCell ref="E12:E13"/>
    <mergeCell ref="F12:I12"/>
    <mergeCell ref="M12:M13"/>
    <mergeCell ref="C39:D3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59:D59"/>
    <mergeCell ref="E59:I59"/>
    <mergeCell ref="C43:D43"/>
    <mergeCell ref="C44:D44"/>
    <mergeCell ref="C45:D45"/>
    <mergeCell ref="C51:D51"/>
    <mergeCell ref="C52:D52"/>
    <mergeCell ref="C53:D53"/>
    <mergeCell ref="C54:D54"/>
    <mergeCell ref="B55:N55"/>
    <mergeCell ref="C56:H56"/>
    <mergeCell ref="C57:M57"/>
    <mergeCell ref="B58:N58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66:D66"/>
    <mergeCell ref="E66:I66"/>
    <mergeCell ref="C73:D73"/>
    <mergeCell ref="E73:I73"/>
    <mergeCell ref="C67:D67"/>
    <mergeCell ref="E67:I67"/>
    <mergeCell ref="C68:D68"/>
    <mergeCell ref="E68:H68"/>
    <mergeCell ref="C69:D69"/>
    <mergeCell ref="E69:I69"/>
    <mergeCell ref="C70:D70"/>
    <mergeCell ref="E70:I70"/>
    <mergeCell ref="C71:D71"/>
    <mergeCell ref="E71:I71"/>
    <mergeCell ref="B72:N72"/>
    <mergeCell ref="C74:D74"/>
    <mergeCell ref="E74:I74"/>
    <mergeCell ref="C75:D75"/>
    <mergeCell ref="E75:I75"/>
    <mergeCell ref="C76:D76"/>
    <mergeCell ref="E76:H76"/>
    <mergeCell ref="C77:I77"/>
    <mergeCell ref="C78:I78"/>
    <mergeCell ref="C79:G79"/>
    <mergeCell ref="I79:K79"/>
    <mergeCell ref="B80:N80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4"/>
  <sheetViews>
    <sheetView topLeftCell="A16"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91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4'!I9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4'!M67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4'!M70+'REVISION 4'!M71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4'!M74+'REVISION 4'!M75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4'!M79-'REVISION 4'!M67-'REVISION 4'!M70-'REVISION 4'!M71-'REVISION 4'!M74-'REVISION 4'!M75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96</v>
      </c>
      <c r="B33" s="168">
        <f>'REV 3 SUMMARY'!B35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O84"/>
  <sheetViews>
    <sheetView zoomScale="70" zoomScaleNormal="70" workbookViewId="0">
      <selection activeCell="K61" sqref="K61"/>
    </sheetView>
  </sheetViews>
  <sheetFormatPr defaultColWidth="9.140625" defaultRowHeight="14.25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79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'REVISION 4'!I3:M3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'REVISION 4'!I4:M4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'REVISION 4'!I5:M5</f>
        <v>0</v>
      </c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63"/>
      <c r="J6" s="363"/>
      <c r="K6" s="363"/>
      <c r="L6" s="363"/>
      <c r="M6" s="364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65"/>
      <c r="J7" s="365"/>
      <c r="K7" s="365"/>
      <c r="L7" s="365"/>
      <c r="M7" s="366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'REVISION 4'!I8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/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C14:D14"/>
    <mergeCell ref="C3:C9"/>
    <mergeCell ref="G3:H3"/>
    <mergeCell ref="I3:M3"/>
    <mergeCell ref="G4:H4"/>
    <mergeCell ref="I4:M4"/>
    <mergeCell ref="G5:H5"/>
    <mergeCell ref="I5:M5"/>
    <mergeCell ref="G6:H6"/>
    <mergeCell ref="I6:M7"/>
    <mergeCell ref="G8:H8"/>
    <mergeCell ref="G9:H9"/>
    <mergeCell ref="C12:D13"/>
    <mergeCell ref="E12:E13"/>
    <mergeCell ref="F12:I12"/>
    <mergeCell ref="M12:M13"/>
    <mergeCell ref="C39:D3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59:D59"/>
    <mergeCell ref="E59:I59"/>
    <mergeCell ref="C43:D43"/>
    <mergeCell ref="C44:D44"/>
    <mergeCell ref="C45:D45"/>
    <mergeCell ref="C51:D51"/>
    <mergeCell ref="C52:D52"/>
    <mergeCell ref="C53:D53"/>
    <mergeCell ref="C54:D54"/>
    <mergeCell ref="B55:N55"/>
    <mergeCell ref="C56:H56"/>
    <mergeCell ref="C57:M57"/>
    <mergeCell ref="B58:N58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66:D66"/>
    <mergeCell ref="E66:I66"/>
    <mergeCell ref="C73:D73"/>
    <mergeCell ref="E73:I73"/>
    <mergeCell ref="C67:D67"/>
    <mergeCell ref="E67:I67"/>
    <mergeCell ref="C68:D68"/>
    <mergeCell ref="E68:H68"/>
    <mergeCell ref="C69:D69"/>
    <mergeCell ref="E69:I69"/>
    <mergeCell ref="C70:D70"/>
    <mergeCell ref="E70:I70"/>
    <mergeCell ref="C71:D71"/>
    <mergeCell ref="E71:I71"/>
    <mergeCell ref="B72:N72"/>
    <mergeCell ref="C74:D74"/>
    <mergeCell ref="E74:I74"/>
    <mergeCell ref="C75:D75"/>
    <mergeCell ref="E75:I75"/>
    <mergeCell ref="C76:D76"/>
    <mergeCell ref="E76:H76"/>
    <mergeCell ref="C77:I77"/>
    <mergeCell ref="C78:I78"/>
    <mergeCell ref="C79:G79"/>
    <mergeCell ref="I79:K79"/>
    <mergeCell ref="B80:N80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4"/>
  <sheetViews>
    <sheetView topLeftCell="A16"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77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5'!I9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5'!M67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5'!M70+'REVISION 5'!M71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5'!M74+'REVISION 5'!M75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5'!M79-'REVISION 5'!M67-'REVISION 5'!M70-'REVISION 5'!M71-'REVISION 5'!M74-'REVISION 5'!M75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96</v>
      </c>
      <c r="B33" s="168">
        <f>'REV 4 SUMMARY'!B35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O84"/>
  <sheetViews>
    <sheetView topLeftCell="A10" zoomScale="70" zoomScaleNormal="70" workbookViewId="0">
      <selection activeCell="L70" sqref="L70"/>
    </sheetView>
  </sheetViews>
  <sheetFormatPr defaultColWidth="9.140625" defaultRowHeight="14.25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80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'REVISION 5'!I3:M3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'REVISION 5'!I4:M4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'REVISION 5'!I5:M5</f>
        <v>0</v>
      </c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63"/>
      <c r="J6" s="363"/>
      <c r="K6" s="363"/>
      <c r="L6" s="363"/>
      <c r="M6" s="364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65"/>
      <c r="J7" s="365"/>
      <c r="K7" s="365"/>
      <c r="L7" s="365"/>
      <c r="M7" s="366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'REVISION 5'!I8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/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C14:D14"/>
    <mergeCell ref="C3:C9"/>
    <mergeCell ref="G3:H3"/>
    <mergeCell ref="I3:M3"/>
    <mergeCell ref="G4:H4"/>
    <mergeCell ref="I4:M4"/>
    <mergeCell ref="G5:H5"/>
    <mergeCell ref="I5:M5"/>
    <mergeCell ref="G6:H6"/>
    <mergeCell ref="I6:M7"/>
    <mergeCell ref="G8:H8"/>
    <mergeCell ref="G9:H9"/>
    <mergeCell ref="C12:D13"/>
    <mergeCell ref="E12:E13"/>
    <mergeCell ref="F12:I12"/>
    <mergeCell ref="M12:M13"/>
    <mergeCell ref="C39:D3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59:D59"/>
    <mergeCell ref="E59:I59"/>
    <mergeCell ref="C43:D43"/>
    <mergeCell ref="C44:D44"/>
    <mergeCell ref="C45:D45"/>
    <mergeCell ref="C51:D51"/>
    <mergeCell ref="C52:D52"/>
    <mergeCell ref="C53:D53"/>
    <mergeCell ref="C54:D54"/>
    <mergeCell ref="B55:N55"/>
    <mergeCell ref="C56:H56"/>
    <mergeCell ref="C57:M57"/>
    <mergeCell ref="B58:N58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66:D66"/>
    <mergeCell ref="E66:I66"/>
    <mergeCell ref="C73:D73"/>
    <mergeCell ref="E73:I73"/>
    <mergeCell ref="C67:D67"/>
    <mergeCell ref="E67:I67"/>
    <mergeCell ref="C68:D68"/>
    <mergeCell ref="E68:H68"/>
    <mergeCell ref="C69:D69"/>
    <mergeCell ref="E69:I69"/>
    <mergeCell ref="C70:D70"/>
    <mergeCell ref="E70:I70"/>
    <mergeCell ref="C71:D71"/>
    <mergeCell ref="E71:I71"/>
    <mergeCell ref="B72:N72"/>
    <mergeCell ref="C74:D74"/>
    <mergeCell ref="E74:I74"/>
    <mergeCell ref="C75:D75"/>
    <mergeCell ref="E75:I75"/>
    <mergeCell ref="C76:D76"/>
    <mergeCell ref="E76:H76"/>
    <mergeCell ref="C77:I77"/>
    <mergeCell ref="C78:I78"/>
    <mergeCell ref="C79:G79"/>
    <mergeCell ref="I79:K79"/>
    <mergeCell ref="B80:N80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4"/>
  <sheetViews>
    <sheetView topLeftCell="A13"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81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6'!I9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6'!M67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6'!M70+'REVISION 6'!M71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6'!M74+'REVISION 6'!M75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6'!M79-'REVISION 6'!M67-'REVISION 6'!M70-'REVISION 6'!M71-'REVISION 6'!M74-'REVISION 6'!M75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96</v>
      </c>
      <c r="B33" s="168">
        <f>'REV 5 SUMMARY'!B35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FDB9-067B-4E49-A094-AC7F18F8D419}">
  <dimension ref="A1:C6"/>
  <sheetViews>
    <sheetView workbookViewId="0">
      <selection activeCell="B5" sqref="B5"/>
    </sheetView>
  </sheetViews>
  <sheetFormatPr defaultRowHeight="15" x14ac:dyDescent="0.25"/>
  <cols>
    <col min="1" max="1" width="46.28515625" customWidth="1"/>
    <col min="2" max="2" width="13.7109375" bestFit="1" customWidth="1"/>
    <col min="3" max="3" width="70.7109375" customWidth="1"/>
  </cols>
  <sheetData>
    <row r="1" spans="1:3" s="232" customFormat="1" x14ac:dyDescent="0.25">
      <c r="A1" s="232" t="s">
        <v>85</v>
      </c>
      <c r="B1" s="232" t="s">
        <v>101</v>
      </c>
      <c r="C1" s="234" t="s">
        <v>86</v>
      </c>
    </row>
    <row r="2" spans="1:3" x14ac:dyDescent="0.25">
      <c r="A2" t="s">
        <v>82</v>
      </c>
      <c r="B2" s="233">
        <v>48.45</v>
      </c>
    </row>
    <row r="3" spans="1:3" x14ac:dyDescent="0.25">
      <c r="A3" t="s">
        <v>83</v>
      </c>
      <c r="B3" s="233">
        <v>45.89</v>
      </c>
    </row>
    <row r="4" spans="1:3" x14ac:dyDescent="0.25">
      <c r="A4" t="s">
        <v>84</v>
      </c>
      <c r="B4" s="233">
        <v>43</v>
      </c>
    </row>
    <row r="5" spans="1:3" x14ac:dyDescent="0.25">
      <c r="A5" t="s">
        <v>94</v>
      </c>
      <c r="B5" s="235">
        <v>0.95</v>
      </c>
    </row>
    <row r="6" spans="1:3" x14ac:dyDescent="0.25">
      <c r="A6" t="s">
        <v>102</v>
      </c>
      <c r="B6" s="235">
        <v>0.95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H34"/>
  <sheetViews>
    <sheetView zoomScale="70" zoomScaleNormal="70" workbookViewId="0">
      <selection activeCell="B3" sqref="B3"/>
    </sheetView>
  </sheetViews>
  <sheetFormatPr defaultColWidth="9.140625" defaultRowHeight="18" x14ac:dyDescent="0.25"/>
  <cols>
    <col min="1" max="1" width="50.7109375" style="131" customWidth="1"/>
    <col min="2" max="2" width="70.7109375" style="139" customWidth="1"/>
    <col min="3" max="3" width="51.28515625" style="139" customWidth="1"/>
    <col min="4" max="4" width="49.42578125" style="139" customWidth="1"/>
    <col min="5" max="5" width="42.7109375" style="131" bestFit="1" customWidth="1"/>
    <col min="6" max="16384" width="9.140625" style="131"/>
  </cols>
  <sheetData>
    <row r="1" spans="1:8" ht="27" thickBot="1" x14ac:dyDescent="0.45">
      <c r="A1" s="351" t="s">
        <v>66</v>
      </c>
      <c r="B1" s="352"/>
      <c r="C1" s="239"/>
      <c r="D1" s="240"/>
    </row>
    <row r="2" spans="1:8" ht="18.75" thickTop="1" x14ac:dyDescent="0.25">
      <c r="A2" s="241" t="s">
        <v>90</v>
      </c>
      <c r="B2" s="240" t="s">
        <v>103</v>
      </c>
      <c r="C2" s="239"/>
      <c r="D2" s="240"/>
    </row>
    <row r="3" spans="1:8" ht="22.15" customHeight="1" x14ac:dyDescent="0.25">
      <c r="A3" s="133"/>
      <c r="B3" s="134"/>
      <c r="C3" s="131"/>
      <c r="D3" s="132"/>
    </row>
    <row r="4" spans="1:8" ht="22.15" customHeight="1" x14ac:dyDescent="0.25">
      <c r="A4" s="135" t="s">
        <v>52</v>
      </c>
      <c r="B4" s="173">
        <f>ESTIMATE!I4</f>
        <v>0</v>
      </c>
      <c r="C4" s="131"/>
      <c r="D4" s="132"/>
    </row>
    <row r="5" spans="1:8" ht="22.15" customHeight="1" x14ac:dyDescent="0.25">
      <c r="A5" s="137"/>
      <c r="B5" s="136"/>
      <c r="C5" s="131"/>
      <c r="D5" s="132"/>
    </row>
    <row r="6" spans="1:8" ht="22.15" customHeight="1" x14ac:dyDescent="0.25">
      <c r="A6" s="135" t="s">
        <v>53</v>
      </c>
      <c r="B6" s="173">
        <f>ESTIMATE!I3</f>
        <v>0</v>
      </c>
      <c r="C6" s="131"/>
      <c r="D6" s="132"/>
    </row>
    <row r="7" spans="1:8" ht="22.15" customHeight="1" x14ac:dyDescent="0.25">
      <c r="A7" s="137"/>
      <c r="B7" s="136"/>
      <c r="C7" s="131"/>
      <c r="D7" s="132"/>
    </row>
    <row r="8" spans="1:8" ht="22.15" customHeight="1" x14ac:dyDescent="0.25">
      <c r="A8" s="135" t="s">
        <v>24</v>
      </c>
      <c r="B8" s="138">
        <f>ESTIMATE!I8</f>
        <v>0</v>
      </c>
    </row>
    <row r="9" spans="1:8" ht="22.15" customHeight="1" x14ac:dyDescent="0.25">
      <c r="A9" s="135"/>
      <c r="B9" s="140"/>
      <c r="D9" s="131"/>
    </row>
    <row r="10" spans="1:8" ht="22.15" customHeight="1" x14ac:dyDescent="0.25">
      <c r="A10" s="135" t="s">
        <v>25</v>
      </c>
      <c r="B10" s="229">
        <f>ESTIMATE!I9</f>
        <v>0</v>
      </c>
      <c r="D10" s="131"/>
    </row>
    <row r="11" spans="1:8" ht="22.15" customHeight="1" x14ac:dyDescent="0.25">
      <c r="A11" s="135"/>
      <c r="B11" s="140"/>
      <c r="D11" s="131"/>
    </row>
    <row r="12" spans="1:8" ht="54" x14ac:dyDescent="0.25">
      <c r="A12" s="141" t="s">
        <v>97</v>
      </c>
      <c r="B12" s="200">
        <v>0</v>
      </c>
      <c r="C12" s="189" t="s">
        <v>70</v>
      </c>
      <c r="D12" s="142" t="s">
        <v>92</v>
      </c>
      <c r="E12" s="142"/>
      <c r="F12" s="142"/>
      <c r="G12" s="142"/>
      <c r="H12" s="142"/>
    </row>
    <row r="13" spans="1:8" x14ac:dyDescent="0.25">
      <c r="A13" s="135"/>
      <c r="B13" s="140"/>
    </row>
    <row r="14" spans="1:8" ht="36" x14ac:dyDescent="0.25">
      <c r="A14" s="135" t="s">
        <v>26</v>
      </c>
      <c r="B14" s="199"/>
      <c r="C14" s="189" t="s">
        <v>27</v>
      </c>
      <c r="D14" s="152"/>
    </row>
    <row r="15" spans="1:8" x14ac:dyDescent="0.25">
      <c r="A15" s="135"/>
      <c r="B15" s="140"/>
      <c r="C15" s="190"/>
      <c r="D15" s="152"/>
    </row>
    <row r="16" spans="1:8" ht="36" x14ac:dyDescent="0.25">
      <c r="A16" s="141" t="s">
        <v>67</v>
      </c>
      <c r="B16" s="198">
        <f>ESTIMATE!M67</f>
        <v>0</v>
      </c>
      <c r="C16" s="142" t="s">
        <v>68</v>
      </c>
      <c r="D16" s="152"/>
    </row>
    <row r="17" spans="1:8" x14ac:dyDescent="0.25">
      <c r="A17" s="135"/>
      <c r="B17" s="140"/>
      <c r="C17" s="152"/>
      <c r="D17" s="152"/>
    </row>
    <row r="18" spans="1:8" ht="36" x14ac:dyDescent="0.25">
      <c r="A18" s="141" t="s">
        <v>62</v>
      </c>
      <c r="B18" s="196">
        <f>ESTIMATE!M70+ESTIMATE!M71</f>
        <v>0</v>
      </c>
      <c r="C18" s="142" t="s">
        <v>63</v>
      </c>
    </row>
    <row r="19" spans="1:8" x14ac:dyDescent="0.25">
      <c r="A19" s="135"/>
      <c r="B19" s="140"/>
    </row>
    <row r="20" spans="1:8" ht="36" x14ac:dyDescent="0.25">
      <c r="A20" s="141" t="s">
        <v>58</v>
      </c>
      <c r="B20" s="197">
        <f>ESTIMATE!M74+ESTIMATE!M75</f>
        <v>0</v>
      </c>
      <c r="C20" s="142" t="s">
        <v>59</v>
      </c>
    </row>
    <row r="21" spans="1:8" x14ac:dyDescent="0.25">
      <c r="A21" s="135"/>
      <c r="B21" s="140"/>
    </row>
    <row r="22" spans="1:8" ht="72" x14ac:dyDescent="0.25">
      <c r="A22" s="141" t="s">
        <v>98</v>
      </c>
      <c r="B22" s="143">
        <f>ROUNDUP(C22,0)</f>
        <v>0</v>
      </c>
      <c r="C22" s="144">
        <f>ESTIMATE!M79-ESTIMATE!M71-ESTIMATE!M70-ESTIMATE!M75-ESTIMATE!M74-ESTIMATE!M67</f>
        <v>0</v>
      </c>
      <c r="D22" s="142" t="s">
        <v>71</v>
      </c>
    </row>
    <row r="23" spans="1:8" x14ac:dyDescent="0.25">
      <c r="A23" s="135"/>
      <c r="B23" s="140"/>
      <c r="C23" s="144"/>
    </row>
    <row r="24" spans="1:8" x14ac:dyDescent="0.25">
      <c r="A24" s="141" t="s">
        <v>89</v>
      </c>
      <c r="B24" s="145">
        <f>ROUNDUP(C24,0)</f>
        <v>0</v>
      </c>
      <c r="C24" s="144">
        <f>(B12+B14+B16+B18+B20+B22)*0.1</f>
        <v>0</v>
      </c>
      <c r="D24" s="144"/>
    </row>
    <row r="25" spans="1:8" x14ac:dyDescent="0.25">
      <c r="A25" s="135"/>
      <c r="B25" s="140"/>
      <c r="C25" s="144"/>
    </row>
    <row r="26" spans="1:8" ht="54" x14ac:dyDescent="0.25">
      <c r="A26" s="135" t="s">
        <v>28</v>
      </c>
      <c r="B26" s="145">
        <f>B12+B14+B16+B18+B20+B22+B24</f>
        <v>0</v>
      </c>
      <c r="C26" s="144">
        <f>B12+B14+B16+B18+B20+B22+C24</f>
        <v>0</v>
      </c>
      <c r="D26" s="142" t="s">
        <v>69</v>
      </c>
      <c r="E26" s="142"/>
      <c r="F26" s="142"/>
      <c r="G26" s="142"/>
      <c r="H26" s="142"/>
    </row>
    <row r="27" spans="1:8" x14ac:dyDescent="0.25">
      <c r="A27" s="135"/>
      <c r="B27" s="140"/>
      <c r="C27" s="144"/>
    </row>
    <row r="28" spans="1:8" x14ac:dyDescent="0.25">
      <c r="A28" s="146" t="s">
        <v>76</v>
      </c>
      <c r="B28" s="147">
        <f>ROUNDUP(C28,0)</f>
        <v>0</v>
      </c>
      <c r="C28" s="144">
        <f>IF(C26&lt;1000000,C26*0.05,IF(C26&gt;=1000000,C26*0.045))</f>
        <v>0</v>
      </c>
    </row>
    <row r="29" spans="1:8" x14ac:dyDescent="0.25">
      <c r="A29" s="135"/>
      <c r="B29" s="140"/>
      <c r="C29" s="144"/>
    </row>
    <row r="30" spans="1:8" x14ac:dyDescent="0.25">
      <c r="A30" s="148" t="s">
        <v>46</v>
      </c>
      <c r="B30" s="149">
        <f>ROUNDUP(C30,-2)</f>
        <v>0</v>
      </c>
      <c r="C30" s="150">
        <f>C26+C28</f>
        <v>0</v>
      </c>
      <c r="D30" s="151">
        <f>ROUNDUP(C30,-2)</f>
        <v>0</v>
      </c>
      <c r="E30" s="237" t="s">
        <v>87</v>
      </c>
      <c r="F30" s="236" t="e">
        <f>C28/C26</f>
        <v>#DIV/0!</v>
      </c>
    </row>
    <row r="32" spans="1:8" x14ac:dyDescent="0.25">
      <c r="B32" s="131"/>
      <c r="C32" s="131"/>
      <c r="D32" s="131"/>
    </row>
    <row r="33" s="131" customFormat="1" x14ac:dyDescent="0.25"/>
    <row r="34" s="131" customFormat="1" x14ac:dyDescent="0.25"/>
  </sheetData>
  <sheetProtection selectLockedCells="1"/>
  <mergeCells count="1">
    <mergeCell ref="A1:B1"/>
  </mergeCells>
  <printOptions horizontalCentered="1"/>
  <pageMargins left="0.25" right="0.25" top="1" bottom="0.25" header="0.3" footer="0.3"/>
  <pageSetup scale="83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O84"/>
  <sheetViews>
    <sheetView topLeftCell="B1" zoomScale="70" zoomScaleNormal="70" workbookViewId="0">
      <selection activeCell="I9" sqref="I9"/>
    </sheetView>
  </sheetViews>
  <sheetFormatPr defaultColWidth="9.140625" defaultRowHeight="19.5" customHeight="1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49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ESTIMATE!I3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ESTIMATE!I4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ESTIMATE!I5</f>
        <v>0</v>
      </c>
      <c r="J5" s="296"/>
      <c r="K5" s="296"/>
      <c r="L5" s="296"/>
      <c r="M5" s="297"/>
      <c r="N5" s="177"/>
    </row>
    <row r="6" spans="2:14" s="117" customFormat="1" ht="15.6" customHeight="1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53"/>
      <c r="J6" s="354"/>
      <c r="K6" s="354"/>
      <c r="L6" s="354"/>
      <c r="M6" s="355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56"/>
      <c r="J7" s="356"/>
      <c r="K7" s="356"/>
      <c r="L7" s="356"/>
      <c r="M7" s="357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ESTIMATE!I8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73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>
        <v>0</v>
      </c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>
        <v>0</v>
      </c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E71:I71"/>
    <mergeCell ref="C60:D60"/>
    <mergeCell ref="C59:D59"/>
    <mergeCell ref="C67:D67"/>
    <mergeCell ref="C64:D64"/>
    <mergeCell ref="E64:I64"/>
    <mergeCell ref="C66:D66"/>
    <mergeCell ref="E66:I66"/>
    <mergeCell ref="E67:I67"/>
    <mergeCell ref="C75:D75"/>
    <mergeCell ref="E75:I75"/>
    <mergeCell ref="C76:D76"/>
    <mergeCell ref="C68:D68"/>
    <mergeCell ref="E61:I61"/>
    <mergeCell ref="E62:I62"/>
    <mergeCell ref="E63:I63"/>
    <mergeCell ref="C63:D63"/>
    <mergeCell ref="C61:D61"/>
    <mergeCell ref="C62:D62"/>
    <mergeCell ref="E68:H68"/>
    <mergeCell ref="C69:D69"/>
    <mergeCell ref="C70:D70"/>
    <mergeCell ref="C71:D71"/>
    <mergeCell ref="E70:I70"/>
    <mergeCell ref="E69:I69"/>
    <mergeCell ref="B72:N72"/>
    <mergeCell ref="C73:D73"/>
    <mergeCell ref="E73:I73"/>
    <mergeCell ref="C74:D74"/>
    <mergeCell ref="E74:I74"/>
    <mergeCell ref="C3:C9"/>
    <mergeCell ref="G9:H9"/>
    <mergeCell ref="C12:D13"/>
    <mergeCell ref="E12:E13"/>
    <mergeCell ref="F12:I12"/>
    <mergeCell ref="G8:H8"/>
    <mergeCell ref="G4:H4"/>
    <mergeCell ref="I4:M4"/>
    <mergeCell ref="G5:H5"/>
    <mergeCell ref="I5:M5"/>
    <mergeCell ref="G3:H3"/>
    <mergeCell ref="I3:M3"/>
    <mergeCell ref="M12:M13"/>
    <mergeCell ref="C14:D1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58:N58"/>
    <mergeCell ref="C51:D51"/>
    <mergeCell ref="C43:D43"/>
    <mergeCell ref="C44:D44"/>
    <mergeCell ref="C45:D45"/>
    <mergeCell ref="C53:D53"/>
    <mergeCell ref="C54:D54"/>
    <mergeCell ref="C52:D52"/>
    <mergeCell ref="B80:N80"/>
    <mergeCell ref="G6:H6"/>
    <mergeCell ref="I6:M7"/>
    <mergeCell ref="E76:H76"/>
    <mergeCell ref="C77:I77"/>
    <mergeCell ref="C78:I78"/>
    <mergeCell ref="C79:G79"/>
    <mergeCell ref="I79:K79"/>
    <mergeCell ref="C38:D38"/>
    <mergeCell ref="C39:D39"/>
    <mergeCell ref="C36:D36"/>
    <mergeCell ref="E59:I59"/>
    <mergeCell ref="E60:I60"/>
    <mergeCell ref="B55:N55"/>
    <mergeCell ref="C56:H56"/>
    <mergeCell ref="C57:M57"/>
  </mergeCells>
  <printOptions horizontalCentered="1"/>
  <pageMargins left="0.25" right="0.25" top="0.25" bottom="0.25" header="0.3" footer="0.3"/>
  <pageSetup scale="6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54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1'!I9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1'!M67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1'!M70+'REVISION 1'!M71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1'!M74+'REVISION 1'!M75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1'!M79-'REVISION 1'!M67-'REVISION 1'!M70-'REVISION 1'!M71-'REVISION 1'!M74-'REVISION 1'!M75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57</v>
      </c>
      <c r="B33" s="168">
        <f>SUMMARY!B30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O84"/>
  <sheetViews>
    <sheetView zoomScale="70" zoomScaleNormal="70" workbookViewId="0">
      <selection activeCell="K60" sqref="K60"/>
    </sheetView>
  </sheetViews>
  <sheetFormatPr defaultColWidth="9.140625" defaultRowHeight="19.5" customHeight="1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51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'REVISION 1'!I3:M3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'REVISION 1'!I4:M4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'REVISION 1'!I5:M5</f>
        <v>0</v>
      </c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63"/>
      <c r="J6" s="363"/>
      <c r="K6" s="363"/>
      <c r="L6" s="363"/>
      <c r="M6" s="364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65"/>
      <c r="J7" s="365"/>
      <c r="K7" s="365"/>
      <c r="L7" s="365"/>
      <c r="M7" s="366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'REVISION 1'!I8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>
        <v>0</v>
      </c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C3:C9"/>
    <mergeCell ref="G9:H9"/>
    <mergeCell ref="G8:H8"/>
    <mergeCell ref="G4:H4"/>
    <mergeCell ref="G5:H5"/>
    <mergeCell ref="G6:H6"/>
    <mergeCell ref="E67:I67"/>
    <mergeCell ref="E61:I61"/>
    <mergeCell ref="E62:I62"/>
    <mergeCell ref="E63:I63"/>
    <mergeCell ref="G3:H3"/>
    <mergeCell ref="I3:M3"/>
    <mergeCell ref="I5:M5"/>
    <mergeCell ref="I4:M4"/>
    <mergeCell ref="I6:M7"/>
    <mergeCell ref="C34:D34"/>
    <mergeCell ref="C35:D35"/>
    <mergeCell ref="B55:N55"/>
    <mergeCell ref="C52:D52"/>
    <mergeCell ref="E59:I59"/>
    <mergeCell ref="C51:D51"/>
    <mergeCell ref="C36:D36"/>
    <mergeCell ref="C56:H56"/>
    <mergeCell ref="C57:M57"/>
    <mergeCell ref="B58:N58"/>
    <mergeCell ref="C38:D38"/>
    <mergeCell ref="C39:D39"/>
    <mergeCell ref="C43:D43"/>
    <mergeCell ref="C44:D44"/>
    <mergeCell ref="C45:D45"/>
    <mergeCell ref="C53:D53"/>
    <mergeCell ref="C12:D13"/>
    <mergeCell ref="E12:E13"/>
    <mergeCell ref="F12:I12"/>
    <mergeCell ref="M12:M13"/>
    <mergeCell ref="C33:D33"/>
    <mergeCell ref="C14:D14"/>
    <mergeCell ref="C27:D27"/>
    <mergeCell ref="C28:D28"/>
    <mergeCell ref="C29:D29"/>
    <mergeCell ref="C30:D30"/>
    <mergeCell ref="C31:D31"/>
    <mergeCell ref="C32:D32"/>
    <mergeCell ref="C54:D54"/>
    <mergeCell ref="E60:I60"/>
    <mergeCell ref="E70:I70"/>
    <mergeCell ref="C67:D67"/>
    <mergeCell ref="C69:D69"/>
    <mergeCell ref="C70:D70"/>
    <mergeCell ref="C60:D60"/>
    <mergeCell ref="C59:D59"/>
    <mergeCell ref="C64:D64"/>
    <mergeCell ref="E64:I64"/>
    <mergeCell ref="C66:D66"/>
    <mergeCell ref="E66:I66"/>
    <mergeCell ref="C68:D68"/>
    <mergeCell ref="C61:D61"/>
    <mergeCell ref="C62:D62"/>
    <mergeCell ref="C63:D63"/>
    <mergeCell ref="E68:H68"/>
    <mergeCell ref="E69:I69"/>
    <mergeCell ref="E71:I71"/>
    <mergeCell ref="B72:N72"/>
    <mergeCell ref="C73:D73"/>
    <mergeCell ref="E73:I73"/>
    <mergeCell ref="C71:D71"/>
    <mergeCell ref="C74:D74"/>
    <mergeCell ref="E74:I74"/>
    <mergeCell ref="C75:D75"/>
    <mergeCell ref="E75:I75"/>
    <mergeCell ref="C76:D76"/>
    <mergeCell ref="E76:H76"/>
    <mergeCell ref="C77:I77"/>
    <mergeCell ref="C78:I78"/>
    <mergeCell ref="C79:G79"/>
    <mergeCell ref="I79:K79"/>
    <mergeCell ref="B80:N80"/>
  </mergeCells>
  <printOptions horizontalCentered="1"/>
  <pageMargins left="0.25" right="0.25" top="0.25" bottom="0.25" header="0.3" footer="0.3"/>
  <pageSetup scale="6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4"/>
  <sheetViews>
    <sheetView topLeftCell="A13"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55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2'!I9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2'!M67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2'!M70+'REVISION 2'!M71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2'!M74+'REVISION 2'!M75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2'!M79-'REVISION 2'!M67-'REVISION 2'!M70-'REVISION 2'!M71-'REVISION 2'!M74-'REVISION 2'!M75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96</v>
      </c>
      <c r="B33" s="168">
        <f>'REV 1 SUMMARY'!B35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O84"/>
  <sheetViews>
    <sheetView topLeftCell="B1" zoomScale="70" zoomScaleNormal="70" workbookViewId="0">
      <selection activeCell="M77" sqref="M77"/>
    </sheetView>
  </sheetViews>
  <sheetFormatPr defaultColWidth="9.140625" defaultRowHeight="19.5" customHeight="1" x14ac:dyDescent="0.25"/>
  <cols>
    <col min="1" max="1" width="9.140625" style="2"/>
    <col min="2" max="2" width="2.7109375" style="2" customWidth="1"/>
    <col min="3" max="3" width="8.5703125" style="2" customWidth="1"/>
    <col min="4" max="4" width="13.7109375" style="2" customWidth="1"/>
    <col min="5" max="5" width="50.7109375" style="2" customWidth="1"/>
    <col min="6" max="7" width="5.140625" style="2" customWidth="1"/>
    <col min="8" max="8" width="12.42578125" style="8" customWidth="1"/>
    <col min="9" max="9" width="18.7109375" style="2" customWidth="1"/>
    <col min="10" max="10" width="2.5703125" style="2" customWidth="1"/>
    <col min="11" max="11" width="18.7109375" style="2" customWidth="1"/>
    <col min="12" max="12" width="2.5703125" style="2" customWidth="1"/>
    <col min="13" max="13" width="18.7109375" style="2" customWidth="1"/>
    <col min="14" max="14" width="2.5703125" style="2" customWidth="1"/>
    <col min="15" max="16384" width="9.140625" style="2"/>
  </cols>
  <sheetData>
    <row r="1" spans="2:14" ht="19.5" customHeight="1" thickBot="1" x14ac:dyDescent="0.3">
      <c r="B1" s="118" t="s">
        <v>50</v>
      </c>
    </row>
    <row r="2" spans="2:14" ht="19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2"/>
    </row>
    <row r="3" spans="2:14" s="117" customFormat="1" ht="20.100000000000001" customHeight="1" x14ac:dyDescent="0.25">
      <c r="B3" s="174"/>
      <c r="C3" s="318" t="s">
        <v>40</v>
      </c>
      <c r="D3" s="175" t="s">
        <v>5</v>
      </c>
      <c r="E3" s="193">
        <f>ESTIMATE!E3</f>
        <v>0</v>
      </c>
      <c r="F3" s="176"/>
      <c r="G3" s="309" t="s">
        <v>42</v>
      </c>
      <c r="H3" s="309"/>
      <c r="I3" s="358">
        <f>'REVISION 2'!I3:M3</f>
        <v>0</v>
      </c>
      <c r="J3" s="359"/>
      <c r="K3" s="359"/>
      <c r="L3" s="359"/>
      <c r="M3" s="360"/>
      <c r="N3" s="177"/>
    </row>
    <row r="4" spans="2:14" s="117" customFormat="1" ht="20.100000000000001" customHeight="1" x14ac:dyDescent="0.25">
      <c r="B4" s="174"/>
      <c r="C4" s="318"/>
      <c r="D4" s="175" t="s">
        <v>6</v>
      </c>
      <c r="E4" s="194">
        <f>ESTIMATE!E4</f>
        <v>0</v>
      </c>
      <c r="F4" s="178"/>
      <c r="G4" s="309" t="s">
        <v>39</v>
      </c>
      <c r="H4" s="309"/>
      <c r="I4" s="358">
        <f>'REVISION 2'!I4:M4</f>
        <v>0</v>
      </c>
      <c r="J4" s="359"/>
      <c r="K4" s="359"/>
      <c r="L4" s="359"/>
      <c r="M4" s="360"/>
      <c r="N4" s="177"/>
    </row>
    <row r="5" spans="2:14" s="117" customFormat="1" ht="20.100000000000001" customHeight="1" x14ac:dyDescent="0.25">
      <c r="B5" s="174"/>
      <c r="C5" s="318"/>
      <c r="D5" s="175" t="s">
        <v>7</v>
      </c>
      <c r="E5" s="193">
        <f>ESTIMATE!E5</f>
        <v>0</v>
      </c>
      <c r="F5" s="176"/>
      <c r="G5" s="309" t="s">
        <v>41</v>
      </c>
      <c r="H5" s="309"/>
      <c r="I5" s="295">
        <f>'REVISION 2'!I5:M5</f>
        <v>0</v>
      </c>
      <c r="J5" s="296"/>
      <c r="K5" s="296"/>
      <c r="L5" s="296"/>
      <c r="M5" s="297"/>
      <c r="N5" s="177"/>
    </row>
    <row r="6" spans="2:14" s="117" customFormat="1" ht="15" x14ac:dyDescent="0.25">
      <c r="B6" s="174"/>
      <c r="C6" s="318"/>
      <c r="D6" s="175" t="s">
        <v>8</v>
      </c>
      <c r="E6" s="193">
        <f>ESTIMATE!E6</f>
        <v>0</v>
      </c>
      <c r="F6" s="176"/>
      <c r="G6" s="309"/>
      <c r="H6" s="309"/>
      <c r="I6" s="363"/>
      <c r="J6" s="363"/>
      <c r="K6" s="363"/>
      <c r="L6" s="363"/>
      <c r="M6" s="364"/>
      <c r="N6" s="177"/>
    </row>
    <row r="7" spans="2:14" s="117" customFormat="1" ht="15" x14ac:dyDescent="0.25">
      <c r="B7" s="174"/>
      <c r="C7" s="318"/>
      <c r="D7" s="175" t="s">
        <v>10</v>
      </c>
      <c r="E7" s="193">
        <f>ESTIMATE!E7</f>
        <v>0</v>
      </c>
      <c r="F7" s="176"/>
      <c r="G7" s="220"/>
      <c r="H7" s="221"/>
      <c r="I7" s="365"/>
      <c r="J7" s="365"/>
      <c r="K7" s="365"/>
      <c r="L7" s="365"/>
      <c r="M7" s="366"/>
      <c r="N7" s="177"/>
    </row>
    <row r="8" spans="2:14" s="117" customFormat="1" ht="15.75" x14ac:dyDescent="0.25">
      <c r="B8" s="174"/>
      <c r="C8" s="318"/>
      <c r="D8" s="175" t="s">
        <v>9</v>
      </c>
      <c r="E8" s="193">
        <f>ESTIMATE!E8</f>
        <v>0</v>
      </c>
      <c r="F8" s="176"/>
      <c r="G8" s="309" t="s">
        <v>43</v>
      </c>
      <c r="H8" s="309"/>
      <c r="I8" s="188">
        <f>'REVISION 2'!I8</f>
        <v>0</v>
      </c>
      <c r="J8" s="179"/>
      <c r="K8" s="179"/>
      <c r="L8" s="179"/>
      <c r="M8" s="180"/>
      <c r="N8" s="177"/>
    </row>
    <row r="9" spans="2:14" s="117" customFormat="1" ht="15" x14ac:dyDescent="0.25">
      <c r="B9" s="174"/>
      <c r="C9" s="318"/>
      <c r="D9" s="175" t="s">
        <v>23</v>
      </c>
      <c r="E9" s="195">
        <f>ESTIMATE!E9</f>
        <v>0</v>
      </c>
      <c r="F9" s="176"/>
      <c r="G9" s="309" t="s">
        <v>74</v>
      </c>
      <c r="H9" s="309"/>
      <c r="I9" s="187"/>
      <c r="J9" s="181"/>
      <c r="K9" s="181"/>
      <c r="L9" s="181"/>
      <c r="M9" s="181"/>
      <c r="N9" s="177"/>
    </row>
    <row r="10" spans="2:14" s="117" customFormat="1" ht="18" customHeight="1" thickBot="1" x14ac:dyDescent="0.3">
      <c r="B10" s="174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77"/>
    </row>
    <row r="11" spans="2:14" ht="19.5" customHeight="1" x14ac:dyDescent="0.25">
      <c r="B11" s="43"/>
      <c r="C11" s="11"/>
      <c r="D11" s="11"/>
      <c r="E11" s="11"/>
      <c r="F11" s="11"/>
      <c r="G11" s="11"/>
      <c r="H11" s="12"/>
      <c r="I11" s="7"/>
      <c r="J11" s="7"/>
      <c r="K11" s="7"/>
      <c r="L11" s="7"/>
      <c r="M11" s="11"/>
      <c r="N11" s="44"/>
    </row>
    <row r="12" spans="2:14" s="1" customFormat="1" ht="19.5" customHeight="1" x14ac:dyDescent="0.25">
      <c r="B12" s="45"/>
      <c r="C12" s="314" t="s">
        <v>22</v>
      </c>
      <c r="D12" s="315"/>
      <c r="E12" s="310" t="s">
        <v>0</v>
      </c>
      <c r="F12" s="284" t="s">
        <v>3</v>
      </c>
      <c r="G12" s="285"/>
      <c r="H12" s="285"/>
      <c r="I12" s="286"/>
      <c r="J12" s="30"/>
      <c r="K12" s="218" t="s">
        <v>4</v>
      </c>
      <c r="L12" s="4"/>
      <c r="M12" s="268" t="s">
        <v>12</v>
      </c>
      <c r="N12" s="44"/>
    </row>
    <row r="13" spans="2:14" s="1" customFormat="1" ht="19.5" customHeight="1" x14ac:dyDescent="0.25">
      <c r="B13" s="45"/>
      <c r="C13" s="316"/>
      <c r="D13" s="317"/>
      <c r="E13" s="311"/>
      <c r="F13" s="20" t="s">
        <v>45</v>
      </c>
      <c r="G13" s="21" t="s">
        <v>1</v>
      </c>
      <c r="H13" s="21" t="s">
        <v>2</v>
      </c>
      <c r="I13" s="13" t="s">
        <v>11</v>
      </c>
      <c r="J13" s="23"/>
      <c r="K13" s="231" t="s">
        <v>11</v>
      </c>
      <c r="L13" s="4"/>
      <c r="M13" s="269"/>
      <c r="N13" s="44"/>
    </row>
    <row r="14" spans="2:14" s="10" customFormat="1" ht="19.5" customHeight="1" x14ac:dyDescent="0.25">
      <c r="B14" s="46"/>
      <c r="C14" s="312" t="s">
        <v>72</v>
      </c>
      <c r="D14" s="313"/>
      <c r="E14" s="106"/>
      <c r="F14" s="92">
        <v>0</v>
      </c>
      <c r="G14" s="92">
        <v>0</v>
      </c>
      <c r="H14" s="62">
        <f>RATES!$B$2</f>
        <v>48.45</v>
      </c>
      <c r="I14" s="125">
        <f>F14*G14*H14</f>
        <v>0</v>
      </c>
      <c r="J14" s="24"/>
      <c r="K14" s="95">
        <v>0</v>
      </c>
      <c r="L14" s="29"/>
      <c r="M14" s="54">
        <f>I14+K14</f>
        <v>0</v>
      </c>
      <c r="N14" s="44"/>
    </row>
    <row r="15" spans="2:14" s="10" customFormat="1" ht="19.5" hidden="1" customHeight="1" x14ac:dyDescent="0.25">
      <c r="B15" s="46"/>
      <c r="C15" s="63"/>
      <c r="D15" s="64"/>
      <c r="E15" s="64"/>
      <c r="F15" s="64"/>
      <c r="G15" s="64"/>
      <c r="H15" s="64">
        <f>RATES!$B$2</f>
        <v>48.45</v>
      </c>
      <c r="I15" s="103"/>
      <c r="J15" s="25"/>
      <c r="K15" s="96"/>
      <c r="L15" s="33"/>
      <c r="M15" s="55"/>
      <c r="N15" s="47"/>
    </row>
    <row r="16" spans="2:14" s="9" customFormat="1" ht="19.5" hidden="1" customHeight="1" x14ac:dyDescent="0.25">
      <c r="B16" s="48"/>
      <c r="C16" s="65" t="s">
        <v>13</v>
      </c>
      <c r="D16" s="66"/>
      <c r="E16" s="67"/>
      <c r="F16" s="68"/>
      <c r="G16" s="68"/>
      <c r="H16" s="69">
        <f>RATES!$B$2</f>
        <v>48.45</v>
      </c>
      <c r="I16" s="126"/>
      <c r="J16" s="26"/>
      <c r="K16" s="97"/>
      <c r="L16" s="34"/>
      <c r="M16" s="56"/>
      <c r="N16" s="47"/>
    </row>
    <row r="17" spans="2:14" s="9" customFormat="1" ht="19.5" hidden="1" customHeight="1" x14ac:dyDescent="0.25">
      <c r="B17" s="48"/>
      <c r="C17" s="65" t="s">
        <v>16</v>
      </c>
      <c r="D17" s="66"/>
      <c r="E17" s="67"/>
      <c r="F17" s="68"/>
      <c r="G17" s="68"/>
      <c r="H17" s="69">
        <f>RATES!$B$2</f>
        <v>48.45</v>
      </c>
      <c r="I17" s="126"/>
      <c r="J17" s="26"/>
      <c r="K17" s="97"/>
      <c r="L17" s="34"/>
      <c r="M17" s="56"/>
      <c r="N17" s="47"/>
    </row>
    <row r="18" spans="2:14" s="9" customFormat="1" ht="19.5" hidden="1" customHeight="1" x14ac:dyDescent="0.25">
      <c r="B18" s="48"/>
      <c r="C18" s="65" t="s">
        <v>36</v>
      </c>
      <c r="D18" s="66"/>
      <c r="E18" s="67"/>
      <c r="F18" s="68"/>
      <c r="G18" s="68"/>
      <c r="H18" s="69">
        <f>RATES!$B$2</f>
        <v>48.45</v>
      </c>
      <c r="I18" s="126"/>
      <c r="J18" s="26"/>
      <c r="K18" s="97"/>
      <c r="L18" s="34"/>
      <c r="M18" s="56"/>
      <c r="N18" s="47"/>
    </row>
    <row r="19" spans="2:14" s="9" customFormat="1" ht="19.5" hidden="1" customHeight="1" x14ac:dyDescent="0.25">
      <c r="B19" s="48"/>
      <c r="C19" s="70" t="s">
        <v>20</v>
      </c>
      <c r="D19" s="68"/>
      <c r="E19" s="67"/>
      <c r="F19" s="68"/>
      <c r="G19" s="68"/>
      <c r="H19" s="69">
        <f>RATES!$B$2</f>
        <v>48.45</v>
      </c>
      <c r="I19" s="126"/>
      <c r="J19" s="26"/>
      <c r="K19" s="97"/>
      <c r="L19" s="34"/>
      <c r="M19" s="56"/>
      <c r="N19" s="47"/>
    </row>
    <row r="20" spans="2:14" s="9" customFormat="1" ht="19.5" hidden="1" customHeight="1" x14ac:dyDescent="0.25">
      <c r="B20" s="48"/>
      <c r="C20" s="65" t="s">
        <v>18</v>
      </c>
      <c r="D20" s="66"/>
      <c r="E20" s="67"/>
      <c r="F20" s="68"/>
      <c r="G20" s="68"/>
      <c r="H20" s="69">
        <f>RATES!$B$2</f>
        <v>48.45</v>
      </c>
      <c r="I20" s="126"/>
      <c r="J20" s="26"/>
      <c r="K20" s="97"/>
      <c r="L20" s="34"/>
      <c r="M20" s="56"/>
      <c r="N20" s="47"/>
    </row>
    <row r="21" spans="2:14" s="9" customFormat="1" ht="19.5" hidden="1" customHeight="1" x14ac:dyDescent="0.25">
      <c r="B21" s="48"/>
      <c r="C21" s="65" t="s">
        <v>38</v>
      </c>
      <c r="D21" s="66"/>
      <c r="E21" s="67"/>
      <c r="F21" s="68"/>
      <c r="G21" s="68"/>
      <c r="H21" s="69">
        <f>RATES!$B$2</f>
        <v>48.45</v>
      </c>
      <c r="I21" s="126"/>
      <c r="J21" s="26"/>
      <c r="K21" s="97"/>
      <c r="L21" s="34"/>
      <c r="M21" s="56"/>
      <c r="N21" s="47"/>
    </row>
    <row r="22" spans="2:14" s="9" customFormat="1" ht="19.5" hidden="1" customHeight="1" x14ac:dyDescent="0.25">
      <c r="B22" s="48"/>
      <c r="C22" s="65" t="s">
        <v>14</v>
      </c>
      <c r="D22" s="66"/>
      <c r="E22" s="67"/>
      <c r="F22" s="68"/>
      <c r="G22" s="68"/>
      <c r="H22" s="69">
        <f>RATES!$B$2</f>
        <v>48.45</v>
      </c>
      <c r="I22" s="126"/>
      <c r="J22" s="26"/>
      <c r="K22" s="97"/>
      <c r="L22" s="34"/>
      <c r="M22" s="56"/>
      <c r="N22" s="47"/>
    </row>
    <row r="23" spans="2:14" s="9" customFormat="1" ht="19.5" hidden="1" customHeight="1" x14ac:dyDescent="0.25">
      <c r="B23" s="48"/>
      <c r="C23" s="65" t="s">
        <v>15</v>
      </c>
      <c r="D23" s="66"/>
      <c r="E23" s="67"/>
      <c r="F23" s="68"/>
      <c r="G23" s="68"/>
      <c r="H23" s="69">
        <f>RATES!$B$2</f>
        <v>48.45</v>
      </c>
      <c r="I23" s="126"/>
      <c r="J23" s="26"/>
      <c r="K23" s="97"/>
      <c r="L23" s="34"/>
      <c r="M23" s="56"/>
      <c r="N23" s="47"/>
    </row>
    <row r="24" spans="2:14" s="9" customFormat="1" ht="19.5" hidden="1" customHeight="1" x14ac:dyDescent="0.25">
      <c r="B24" s="48"/>
      <c r="C24" s="65" t="s">
        <v>17</v>
      </c>
      <c r="D24" s="66"/>
      <c r="E24" s="67"/>
      <c r="F24" s="68"/>
      <c r="G24" s="68"/>
      <c r="H24" s="69">
        <f>RATES!$B$2</f>
        <v>48.45</v>
      </c>
      <c r="I24" s="126"/>
      <c r="J24" s="26"/>
      <c r="K24" s="97"/>
      <c r="L24" s="34"/>
      <c r="M24" s="56"/>
      <c r="N24" s="47"/>
    </row>
    <row r="25" spans="2:14" s="9" customFormat="1" ht="19.5" hidden="1" customHeight="1" x14ac:dyDescent="0.25">
      <c r="B25" s="48"/>
      <c r="C25" s="65" t="s">
        <v>21</v>
      </c>
      <c r="D25" s="66"/>
      <c r="E25" s="67"/>
      <c r="F25" s="68"/>
      <c r="G25" s="68"/>
      <c r="H25" s="69">
        <f>RATES!$B$2</f>
        <v>48.45</v>
      </c>
      <c r="I25" s="126"/>
      <c r="J25" s="26"/>
      <c r="K25" s="97"/>
      <c r="L25" s="34"/>
      <c r="M25" s="56"/>
      <c r="N25" s="47"/>
    </row>
    <row r="26" spans="2:14" s="9" customFormat="1" ht="19.5" hidden="1" customHeight="1" x14ac:dyDescent="0.25">
      <c r="B26" s="48"/>
      <c r="C26" s="65" t="s">
        <v>19</v>
      </c>
      <c r="D26" s="66"/>
      <c r="E26" s="67"/>
      <c r="F26" s="68"/>
      <c r="G26" s="68"/>
      <c r="H26" s="69">
        <f>RATES!$B$2</f>
        <v>48.45</v>
      </c>
      <c r="I26" s="126"/>
      <c r="J26" s="26"/>
      <c r="K26" s="97"/>
      <c r="L26" s="34"/>
      <c r="M26" s="56"/>
      <c r="N26" s="47"/>
    </row>
    <row r="27" spans="2:14" s="10" customFormat="1" ht="19.5" customHeight="1" x14ac:dyDescent="0.25">
      <c r="B27" s="46"/>
      <c r="C27" s="273"/>
      <c r="D27" s="274"/>
      <c r="E27" s="107"/>
      <c r="F27" s="83">
        <v>0</v>
      </c>
      <c r="G27" s="83">
        <v>0</v>
      </c>
      <c r="H27" s="62">
        <f>RATES!$B$2</f>
        <v>48.45</v>
      </c>
      <c r="I27" s="127">
        <f t="shared" ref="I27:I36" si="0">F27*G27*H27</f>
        <v>0</v>
      </c>
      <c r="J27" s="24"/>
      <c r="K27" s="98">
        <v>0</v>
      </c>
      <c r="L27" s="29"/>
      <c r="M27" s="57">
        <f t="shared" ref="M27:M36" si="1">I27+K27</f>
        <v>0</v>
      </c>
      <c r="N27" s="47"/>
    </row>
    <row r="28" spans="2:14" s="10" customFormat="1" ht="19.5" customHeight="1" x14ac:dyDescent="0.25">
      <c r="B28" s="46"/>
      <c r="C28" s="275"/>
      <c r="D28" s="276"/>
      <c r="E28" s="108"/>
      <c r="F28" s="91">
        <v>0</v>
      </c>
      <c r="G28" s="91">
        <v>0</v>
      </c>
      <c r="H28" s="62">
        <f>RATES!$B$2</f>
        <v>48.45</v>
      </c>
      <c r="I28" s="104">
        <f t="shared" si="0"/>
        <v>0</v>
      </c>
      <c r="J28" s="24"/>
      <c r="K28" s="99">
        <v>0</v>
      </c>
      <c r="L28" s="29"/>
      <c r="M28" s="58">
        <f t="shared" si="1"/>
        <v>0</v>
      </c>
      <c r="N28" s="47"/>
    </row>
    <row r="29" spans="2:14" s="10" customFormat="1" ht="19.5" customHeight="1" x14ac:dyDescent="0.25">
      <c r="B29" s="46"/>
      <c r="C29" s="273"/>
      <c r="D29" s="274"/>
      <c r="E29" s="107"/>
      <c r="F29" s="83">
        <v>0</v>
      </c>
      <c r="G29" s="83">
        <v>0</v>
      </c>
      <c r="H29" s="62">
        <f>RATES!$B$2</f>
        <v>48.45</v>
      </c>
      <c r="I29" s="127">
        <f t="shared" si="0"/>
        <v>0</v>
      </c>
      <c r="J29" s="24"/>
      <c r="K29" s="98">
        <v>0</v>
      </c>
      <c r="L29" s="29"/>
      <c r="M29" s="57">
        <f t="shared" si="1"/>
        <v>0</v>
      </c>
      <c r="N29" s="44"/>
    </row>
    <row r="30" spans="2:14" s="10" customFormat="1" ht="19.5" customHeight="1" x14ac:dyDescent="0.25">
      <c r="B30" s="46"/>
      <c r="C30" s="275"/>
      <c r="D30" s="276"/>
      <c r="E30" s="108"/>
      <c r="F30" s="91">
        <v>0</v>
      </c>
      <c r="G30" s="91">
        <v>0</v>
      </c>
      <c r="H30" s="62">
        <f>RATES!$B$2</f>
        <v>48.45</v>
      </c>
      <c r="I30" s="104">
        <f t="shared" si="0"/>
        <v>0</v>
      </c>
      <c r="J30" s="24"/>
      <c r="K30" s="99">
        <v>0</v>
      </c>
      <c r="L30" s="29"/>
      <c r="M30" s="58">
        <f t="shared" si="1"/>
        <v>0</v>
      </c>
      <c r="N30" s="44"/>
    </row>
    <row r="31" spans="2:14" s="10" customFormat="1" ht="19.5" customHeight="1" x14ac:dyDescent="0.25">
      <c r="B31" s="46"/>
      <c r="C31" s="273"/>
      <c r="D31" s="274"/>
      <c r="E31" s="107"/>
      <c r="F31" s="83">
        <v>0</v>
      </c>
      <c r="G31" s="83">
        <v>0</v>
      </c>
      <c r="H31" s="62">
        <f>RATES!$B$2</f>
        <v>48.45</v>
      </c>
      <c r="I31" s="127">
        <f t="shared" si="0"/>
        <v>0</v>
      </c>
      <c r="J31" s="24"/>
      <c r="K31" s="98">
        <v>0</v>
      </c>
      <c r="L31" s="29"/>
      <c r="M31" s="57">
        <f t="shared" si="1"/>
        <v>0</v>
      </c>
      <c r="N31" s="44"/>
    </row>
    <row r="32" spans="2:14" s="10" customFormat="1" ht="19.5" customHeight="1" x14ac:dyDescent="0.25">
      <c r="B32" s="46"/>
      <c r="C32" s="275"/>
      <c r="D32" s="276"/>
      <c r="E32" s="108"/>
      <c r="F32" s="91">
        <v>0</v>
      </c>
      <c r="G32" s="91">
        <v>0</v>
      </c>
      <c r="H32" s="62">
        <f>RATES!$B$2</f>
        <v>48.45</v>
      </c>
      <c r="I32" s="104">
        <f t="shared" si="0"/>
        <v>0</v>
      </c>
      <c r="J32" s="24"/>
      <c r="K32" s="99">
        <v>0</v>
      </c>
      <c r="L32" s="29"/>
      <c r="M32" s="58">
        <f t="shared" si="1"/>
        <v>0</v>
      </c>
      <c r="N32" s="47"/>
    </row>
    <row r="33" spans="2:41" s="10" customFormat="1" ht="19.5" customHeight="1" x14ac:dyDescent="0.25">
      <c r="B33" s="46"/>
      <c r="C33" s="273"/>
      <c r="D33" s="274"/>
      <c r="E33" s="107"/>
      <c r="F33" s="83">
        <v>0</v>
      </c>
      <c r="G33" s="83">
        <v>0</v>
      </c>
      <c r="H33" s="62">
        <f>RATES!$B$2</f>
        <v>48.45</v>
      </c>
      <c r="I33" s="127">
        <f t="shared" si="0"/>
        <v>0</v>
      </c>
      <c r="J33" s="24"/>
      <c r="K33" s="98">
        <v>0</v>
      </c>
      <c r="L33" s="29"/>
      <c r="M33" s="57">
        <f t="shared" si="1"/>
        <v>0</v>
      </c>
      <c r="N33" s="47"/>
    </row>
    <row r="34" spans="2:41" s="10" customFormat="1" ht="19.5" customHeight="1" x14ac:dyDescent="0.25">
      <c r="B34" s="46"/>
      <c r="C34" s="275"/>
      <c r="D34" s="276"/>
      <c r="E34" s="108"/>
      <c r="F34" s="91">
        <v>0</v>
      </c>
      <c r="G34" s="91">
        <v>0</v>
      </c>
      <c r="H34" s="62">
        <f>RATES!$B$2</f>
        <v>48.45</v>
      </c>
      <c r="I34" s="104">
        <f t="shared" si="0"/>
        <v>0</v>
      </c>
      <c r="J34" s="24"/>
      <c r="K34" s="99">
        <v>0</v>
      </c>
      <c r="L34" s="29"/>
      <c r="M34" s="58">
        <f t="shared" si="1"/>
        <v>0</v>
      </c>
      <c r="N34" s="47"/>
    </row>
    <row r="35" spans="2:41" s="10" customFormat="1" ht="19.5" customHeight="1" x14ac:dyDescent="0.25">
      <c r="B35" s="46"/>
      <c r="C35" s="273"/>
      <c r="D35" s="274"/>
      <c r="E35" s="107"/>
      <c r="F35" s="83">
        <v>0</v>
      </c>
      <c r="G35" s="83">
        <v>0</v>
      </c>
      <c r="H35" s="62">
        <f>RATES!$B$2</f>
        <v>48.45</v>
      </c>
      <c r="I35" s="127">
        <f t="shared" si="0"/>
        <v>0</v>
      </c>
      <c r="J35" s="24"/>
      <c r="K35" s="98">
        <v>0</v>
      </c>
      <c r="L35" s="29"/>
      <c r="M35" s="57">
        <f t="shared" si="1"/>
        <v>0</v>
      </c>
      <c r="N35" s="47"/>
    </row>
    <row r="36" spans="2:41" s="10" customFormat="1" ht="19.5" customHeight="1" x14ac:dyDescent="0.25">
      <c r="B36" s="46"/>
      <c r="C36" s="275"/>
      <c r="D36" s="276"/>
      <c r="E36" s="108"/>
      <c r="F36" s="91">
        <v>0</v>
      </c>
      <c r="G36" s="91">
        <v>0</v>
      </c>
      <c r="H36" s="62">
        <f>RATES!$B$2</f>
        <v>48.45</v>
      </c>
      <c r="I36" s="104">
        <f t="shared" si="0"/>
        <v>0</v>
      </c>
      <c r="J36" s="24"/>
      <c r="K36" s="99">
        <v>0</v>
      </c>
      <c r="L36" s="29"/>
      <c r="M36" s="58">
        <f t="shared" si="1"/>
        <v>0</v>
      </c>
      <c r="N36" s="44"/>
    </row>
    <row r="37" spans="2:41" s="10" customFormat="1" ht="19.5" hidden="1" customHeight="1" x14ac:dyDescent="0.25">
      <c r="B37" s="46"/>
      <c r="C37" s="63"/>
      <c r="D37" s="64"/>
      <c r="E37" s="109"/>
      <c r="F37" s="72"/>
      <c r="G37" s="72"/>
      <c r="H37" s="62">
        <f>RATES!$B$2</f>
        <v>48.45</v>
      </c>
      <c r="I37" s="104"/>
      <c r="J37" s="3"/>
      <c r="K37" s="100"/>
      <c r="L37" s="27"/>
      <c r="M37" s="59"/>
      <c r="N37" s="44"/>
    </row>
    <row r="38" spans="2:41" s="10" customFormat="1" ht="19.5" customHeight="1" x14ac:dyDescent="0.25">
      <c r="B38" s="46"/>
      <c r="C38" s="273"/>
      <c r="D38" s="274"/>
      <c r="E38" s="107"/>
      <c r="F38" s="83">
        <v>0</v>
      </c>
      <c r="G38" s="83">
        <v>0</v>
      </c>
      <c r="H38" s="62">
        <f>RATES!$B$2</f>
        <v>48.45</v>
      </c>
      <c r="I38" s="127">
        <f t="shared" ref="I38" si="2">F38*G38*H38</f>
        <v>0</v>
      </c>
      <c r="J38" s="24"/>
      <c r="K38" s="98">
        <v>0</v>
      </c>
      <c r="L38" s="35"/>
      <c r="M38" s="57">
        <f>I38+K38</f>
        <v>0</v>
      </c>
      <c r="N38" s="44"/>
    </row>
    <row r="39" spans="2:41" s="10" customFormat="1" ht="13.9" hidden="1" customHeight="1" x14ac:dyDescent="0.25">
      <c r="B39" s="46"/>
      <c r="C39" s="307"/>
      <c r="D39" s="308"/>
      <c r="E39" s="109"/>
      <c r="F39" s="72"/>
      <c r="G39" s="72"/>
      <c r="H39" s="73"/>
      <c r="I39" s="104"/>
      <c r="J39" s="3"/>
      <c r="K39" s="100"/>
      <c r="L39" s="27"/>
      <c r="M39" s="59"/>
      <c r="N39" s="44"/>
    </row>
    <row r="40" spans="2:41" s="9" customFormat="1" ht="13.9" hidden="1" customHeight="1" x14ac:dyDescent="0.25">
      <c r="B40" s="48"/>
      <c r="C40" s="65" t="s">
        <v>34</v>
      </c>
      <c r="D40" s="66"/>
      <c r="E40" s="74"/>
      <c r="F40" s="74"/>
      <c r="G40" s="74"/>
      <c r="H40" s="75"/>
      <c r="I40" s="128"/>
      <c r="J40" s="15"/>
      <c r="K40" s="97"/>
      <c r="L40" s="36"/>
      <c r="M40" s="60"/>
      <c r="N40" s="4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s="9" customFormat="1" ht="13.9" hidden="1" customHeight="1" x14ac:dyDescent="0.25">
      <c r="B41" s="48"/>
      <c r="C41" s="65" t="s">
        <v>33</v>
      </c>
      <c r="D41" s="66"/>
      <c r="E41" s="74"/>
      <c r="F41" s="74"/>
      <c r="G41" s="74"/>
      <c r="H41" s="75"/>
      <c r="I41" s="128"/>
      <c r="J41" s="15"/>
      <c r="K41" s="97"/>
      <c r="L41" s="36"/>
      <c r="M41" s="60"/>
      <c r="N41" s="4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s="9" customFormat="1" ht="13.9" hidden="1" customHeight="1" x14ac:dyDescent="0.25">
      <c r="B42" s="48"/>
      <c r="C42" s="65" t="s">
        <v>35</v>
      </c>
      <c r="D42" s="66"/>
      <c r="E42" s="74"/>
      <c r="F42" s="74"/>
      <c r="G42" s="74"/>
      <c r="H42" s="75"/>
      <c r="I42" s="128"/>
      <c r="J42" s="15"/>
      <c r="K42" s="97"/>
      <c r="L42" s="36"/>
      <c r="M42" s="60"/>
      <c r="N42" s="4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s="14" customFormat="1" ht="19.5" customHeight="1" x14ac:dyDescent="0.25">
      <c r="B43" s="46"/>
      <c r="C43" s="292" t="s">
        <v>64</v>
      </c>
      <c r="D43" s="243"/>
      <c r="E43" s="110"/>
      <c r="F43" s="82">
        <v>0</v>
      </c>
      <c r="G43" s="82">
        <v>0</v>
      </c>
      <c r="H43" s="76">
        <f>RATES!$B$3</f>
        <v>45.89</v>
      </c>
      <c r="I43" s="129">
        <f>F43*G43*H43</f>
        <v>0</v>
      </c>
      <c r="J43" s="24"/>
      <c r="K43" s="101">
        <v>0</v>
      </c>
      <c r="L43" s="37"/>
      <c r="M43" s="58">
        <f>I43+K43</f>
        <v>0</v>
      </c>
      <c r="N43" s="47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s="10" customFormat="1" ht="19.5" customHeight="1" x14ac:dyDescent="0.25">
      <c r="B44" s="46"/>
      <c r="C44" s="272"/>
      <c r="D44" s="271"/>
      <c r="E44" s="107"/>
      <c r="F44" s="83">
        <v>0</v>
      </c>
      <c r="G44" s="83">
        <v>0</v>
      </c>
      <c r="H44" s="76">
        <f>RATES!$B$3</f>
        <v>45.89</v>
      </c>
      <c r="I44" s="127">
        <f>F44*G44*H44</f>
        <v>0</v>
      </c>
      <c r="J44" s="24"/>
      <c r="K44" s="98">
        <v>0</v>
      </c>
      <c r="L44" s="38"/>
      <c r="M44" s="57">
        <f>I44+K44</f>
        <v>0</v>
      </c>
      <c r="N44" s="49"/>
      <c r="O44" s="9"/>
    </row>
    <row r="45" spans="2:41" s="14" customFormat="1" ht="19.5" customHeight="1" x14ac:dyDescent="0.25">
      <c r="B45" s="46"/>
      <c r="C45" s="242"/>
      <c r="D45" s="243"/>
      <c r="E45" s="110"/>
      <c r="F45" s="82">
        <v>0</v>
      </c>
      <c r="G45" s="82">
        <v>0</v>
      </c>
      <c r="H45" s="76">
        <f>RATES!$B$3</f>
        <v>45.89</v>
      </c>
      <c r="I45" s="129">
        <f>F45*G45*H45</f>
        <v>0</v>
      </c>
      <c r="J45" s="24"/>
      <c r="K45" s="101">
        <v>0</v>
      </c>
      <c r="L45" s="37"/>
      <c r="M45" s="58">
        <f>I45+K45</f>
        <v>0</v>
      </c>
      <c r="N45" s="47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s="10" customFormat="1" ht="15" hidden="1" customHeight="1" x14ac:dyDescent="0.25">
      <c r="B46" s="46"/>
      <c r="C46" s="84"/>
      <c r="D46" s="85"/>
      <c r="E46" s="108"/>
      <c r="F46" s="86"/>
      <c r="G46" s="86"/>
      <c r="H46" s="73"/>
      <c r="I46" s="104"/>
      <c r="J46" s="3"/>
      <c r="K46" s="100"/>
      <c r="L46" s="27"/>
      <c r="M46" s="58"/>
      <c r="N46" s="50"/>
      <c r="O46" s="9"/>
    </row>
    <row r="47" spans="2:41" s="9" customFormat="1" ht="15" hidden="1" customHeight="1" x14ac:dyDescent="0.25">
      <c r="B47" s="48"/>
      <c r="C47" s="87" t="s">
        <v>29</v>
      </c>
      <c r="D47" s="88"/>
      <c r="E47" s="89"/>
      <c r="F47" s="89"/>
      <c r="G47" s="89"/>
      <c r="H47" s="75"/>
      <c r="I47" s="128"/>
      <c r="J47" s="15"/>
      <c r="K47" s="97"/>
      <c r="L47" s="36"/>
      <c r="M47" s="58">
        <f t="shared" ref="M47:M54" si="3">I47+K47</f>
        <v>0</v>
      </c>
      <c r="N47" s="4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s="9" customFormat="1" ht="15" hidden="1" customHeight="1" x14ac:dyDescent="0.25">
      <c r="B48" s="48"/>
      <c r="C48" s="87" t="s">
        <v>30</v>
      </c>
      <c r="D48" s="88"/>
      <c r="E48" s="89"/>
      <c r="F48" s="89"/>
      <c r="G48" s="89"/>
      <c r="H48" s="75"/>
      <c r="I48" s="128"/>
      <c r="J48" s="15"/>
      <c r="K48" s="97"/>
      <c r="L48" s="36"/>
      <c r="M48" s="58">
        <f t="shared" si="3"/>
        <v>0</v>
      </c>
      <c r="N48" s="4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s="9" customFormat="1" ht="15" hidden="1" customHeight="1" x14ac:dyDescent="0.25">
      <c r="B49" s="48"/>
      <c r="C49" s="87" t="s">
        <v>31</v>
      </c>
      <c r="D49" s="88"/>
      <c r="E49" s="89"/>
      <c r="F49" s="89"/>
      <c r="G49" s="89"/>
      <c r="H49" s="75"/>
      <c r="I49" s="128"/>
      <c r="J49" s="15"/>
      <c r="K49" s="97"/>
      <c r="L49" s="36"/>
      <c r="M49" s="58">
        <f t="shared" si="3"/>
        <v>0</v>
      </c>
      <c r="N49" s="4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s="9" customFormat="1" ht="15" hidden="1" customHeight="1" x14ac:dyDescent="0.25">
      <c r="B50" s="48"/>
      <c r="C50" s="87" t="s">
        <v>32</v>
      </c>
      <c r="D50" s="88"/>
      <c r="E50" s="89"/>
      <c r="F50" s="89"/>
      <c r="G50" s="89"/>
      <c r="H50" s="75"/>
      <c r="I50" s="128"/>
      <c r="J50" s="15"/>
      <c r="K50" s="97"/>
      <c r="L50" s="36"/>
      <c r="M50" s="58">
        <f t="shared" si="3"/>
        <v>0</v>
      </c>
      <c r="N50" s="4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s="10" customFormat="1" ht="19.5" customHeight="1" x14ac:dyDescent="0.25">
      <c r="B51" s="46"/>
      <c r="C51" s="270" t="s">
        <v>65</v>
      </c>
      <c r="D51" s="271"/>
      <c r="E51" s="107"/>
      <c r="F51" s="83">
        <v>0</v>
      </c>
      <c r="G51" s="83">
        <v>0</v>
      </c>
      <c r="H51" s="71">
        <f>RATES!$B$4</f>
        <v>43</v>
      </c>
      <c r="I51" s="127">
        <f>F51*G51*H51</f>
        <v>0</v>
      </c>
      <c r="J51" s="24"/>
      <c r="K51" s="98">
        <v>0</v>
      </c>
      <c r="L51" s="38"/>
      <c r="M51" s="57">
        <f t="shared" si="3"/>
        <v>0</v>
      </c>
      <c r="N51" s="49"/>
    </row>
    <row r="52" spans="2:41" s="14" customFormat="1" ht="19.5" customHeight="1" x14ac:dyDescent="0.25">
      <c r="B52" s="46"/>
      <c r="C52" s="242"/>
      <c r="D52" s="243"/>
      <c r="E52" s="110"/>
      <c r="F52" s="82">
        <v>0</v>
      </c>
      <c r="G52" s="82">
        <v>0</v>
      </c>
      <c r="H52" s="71">
        <f>RATES!$B$4</f>
        <v>43</v>
      </c>
      <c r="I52" s="104">
        <f>F52*G52*H52</f>
        <v>0</v>
      </c>
      <c r="J52" s="24"/>
      <c r="K52" s="101">
        <v>0</v>
      </c>
      <c r="L52" s="37"/>
      <c r="M52" s="58">
        <f t="shared" si="3"/>
        <v>0</v>
      </c>
      <c r="N52" s="4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s="10" customFormat="1" ht="19.5" customHeight="1" x14ac:dyDescent="0.25">
      <c r="B53" s="46"/>
      <c r="C53" s="272"/>
      <c r="D53" s="271"/>
      <c r="E53" s="107"/>
      <c r="F53" s="83">
        <v>0</v>
      </c>
      <c r="G53" s="83">
        <v>0</v>
      </c>
      <c r="H53" s="71">
        <f>RATES!$B$4</f>
        <v>43</v>
      </c>
      <c r="I53" s="127">
        <f>F53*G53*H53</f>
        <v>0</v>
      </c>
      <c r="J53" s="24"/>
      <c r="K53" s="98">
        <v>0</v>
      </c>
      <c r="L53" s="38"/>
      <c r="M53" s="57">
        <f t="shared" si="3"/>
        <v>0</v>
      </c>
      <c r="N53" s="49"/>
    </row>
    <row r="54" spans="2:41" s="14" customFormat="1" ht="19.5" customHeight="1" x14ac:dyDescent="0.25">
      <c r="B54" s="46"/>
      <c r="C54" s="293"/>
      <c r="D54" s="294"/>
      <c r="E54" s="111"/>
      <c r="F54" s="90">
        <v>0</v>
      </c>
      <c r="G54" s="90">
        <v>0</v>
      </c>
      <c r="H54" s="71">
        <f>RATES!$B$4</f>
        <v>43</v>
      </c>
      <c r="I54" s="130">
        <f>F54*G54*H54</f>
        <v>0</v>
      </c>
      <c r="J54" s="24"/>
      <c r="K54" s="102">
        <v>0</v>
      </c>
      <c r="L54" s="37"/>
      <c r="M54" s="61">
        <f t="shared" si="3"/>
        <v>0</v>
      </c>
      <c r="N54" s="4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s="8" customFormat="1" ht="19.5" customHeight="1" x14ac:dyDescent="0.2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s="10" customFormat="1" ht="19.5" customHeight="1" x14ac:dyDescent="0.25">
      <c r="B56" s="46"/>
      <c r="C56" s="298" t="s">
        <v>44</v>
      </c>
      <c r="D56" s="299"/>
      <c r="E56" s="299"/>
      <c r="F56" s="299"/>
      <c r="G56" s="299"/>
      <c r="H56" s="300"/>
      <c r="I56" s="105">
        <f>SUM(I14:I54)</f>
        <v>0</v>
      </c>
      <c r="J56" s="31"/>
      <c r="K56" s="219">
        <f>SUM(K14:K54)</f>
        <v>0</v>
      </c>
      <c r="L56" s="5"/>
      <c r="M56" s="32">
        <f>SUM(M14:M54)</f>
        <v>0</v>
      </c>
      <c r="N56" s="49"/>
    </row>
    <row r="57" spans="2:41" s="10" customFormat="1" ht="7.15" customHeight="1" thickBot="1" x14ac:dyDescent="0.3">
      <c r="B57" s="46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49"/>
    </row>
    <row r="58" spans="2:41" s="10" customFormat="1" ht="7.15" customHeight="1" thickTop="1" x14ac:dyDescent="0.25"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</row>
    <row r="59" spans="2:41" s="16" customFormat="1" ht="15.75" x14ac:dyDescent="0.25">
      <c r="B59" s="51"/>
      <c r="C59" s="290" t="s">
        <v>37</v>
      </c>
      <c r="D59" s="291"/>
      <c r="E59" s="319" t="s">
        <v>0</v>
      </c>
      <c r="F59" s="320"/>
      <c r="G59" s="320"/>
      <c r="H59" s="320"/>
      <c r="I59" s="321"/>
      <c r="J59" s="17"/>
      <c r="K59" s="212" t="s">
        <v>60</v>
      </c>
      <c r="L59" s="28"/>
      <c r="M59" s="213" t="s">
        <v>12</v>
      </c>
      <c r="N59" s="49"/>
      <c r="O59" s="10"/>
    </row>
    <row r="60" spans="2:41" s="10" customFormat="1" ht="19.5" customHeight="1" x14ac:dyDescent="0.25">
      <c r="B60" s="46"/>
      <c r="C60" s="260"/>
      <c r="D60" s="261"/>
      <c r="E60" s="248"/>
      <c r="F60" s="249"/>
      <c r="G60" s="249"/>
      <c r="H60" s="249"/>
      <c r="I60" s="250"/>
      <c r="J60" s="27"/>
      <c r="K60" s="93">
        <v>0</v>
      </c>
      <c r="L60" s="29"/>
      <c r="M60" s="54">
        <f>K60</f>
        <v>0</v>
      </c>
      <c r="N60" s="49"/>
    </row>
    <row r="61" spans="2:41" s="10" customFormat="1" ht="19.5" customHeight="1" x14ac:dyDescent="0.25">
      <c r="B61" s="46"/>
      <c r="C61" s="262"/>
      <c r="D61" s="263"/>
      <c r="E61" s="251"/>
      <c r="F61" s="252"/>
      <c r="G61" s="252"/>
      <c r="H61" s="252"/>
      <c r="I61" s="253"/>
      <c r="J61" s="27"/>
      <c r="K61" s="201">
        <v>0</v>
      </c>
      <c r="L61" s="29"/>
      <c r="M61" s="202">
        <f>K61</f>
        <v>0</v>
      </c>
      <c r="N61" s="47"/>
    </row>
    <row r="62" spans="2:41" s="10" customFormat="1" ht="19.5" customHeight="1" x14ac:dyDescent="0.25">
      <c r="B62" s="46"/>
      <c r="C62" s="264"/>
      <c r="D62" s="265"/>
      <c r="E62" s="248"/>
      <c r="F62" s="249"/>
      <c r="G62" s="249"/>
      <c r="H62" s="249"/>
      <c r="I62" s="250"/>
      <c r="J62" s="27"/>
      <c r="K62" s="93"/>
      <c r="L62" s="29"/>
      <c r="M62" s="54">
        <f>K62</f>
        <v>0</v>
      </c>
      <c r="N62" s="49"/>
    </row>
    <row r="63" spans="2:41" s="10" customFormat="1" ht="19.5" customHeight="1" x14ac:dyDescent="0.25">
      <c r="B63" s="46"/>
      <c r="C63" s="262"/>
      <c r="D63" s="263"/>
      <c r="E63" s="251"/>
      <c r="F63" s="252"/>
      <c r="G63" s="252"/>
      <c r="H63" s="252"/>
      <c r="I63" s="253"/>
      <c r="J63" s="27"/>
      <c r="K63" s="201"/>
      <c r="L63" s="29"/>
      <c r="M63" s="202">
        <f>K63</f>
        <v>0</v>
      </c>
      <c r="N63" s="47"/>
    </row>
    <row r="64" spans="2:41" s="10" customFormat="1" ht="19.5" customHeight="1" x14ac:dyDescent="0.25">
      <c r="B64" s="46"/>
      <c r="C64" s="266"/>
      <c r="D64" s="267"/>
      <c r="E64" s="248"/>
      <c r="F64" s="249"/>
      <c r="G64" s="249"/>
      <c r="H64" s="249"/>
      <c r="I64" s="250"/>
      <c r="J64" s="27"/>
      <c r="K64" s="93"/>
      <c r="L64" s="29"/>
      <c r="M64" s="54">
        <f>K64</f>
        <v>0</v>
      </c>
      <c r="N64" s="49"/>
    </row>
    <row r="65" spans="2:14" s="10" customFormat="1" ht="19.5" customHeight="1" x14ac:dyDescent="0.25">
      <c r="B65" s="46"/>
      <c r="C65" s="205"/>
      <c r="D65" s="206"/>
      <c r="E65" s="207"/>
      <c r="F65" s="207"/>
      <c r="G65" s="207"/>
      <c r="H65" s="207"/>
      <c r="I65" s="208"/>
      <c r="J65" s="113"/>
      <c r="K65" s="114"/>
      <c r="L65" s="19"/>
      <c r="M65" s="115"/>
      <c r="N65" s="49"/>
    </row>
    <row r="66" spans="2:14" s="10" customFormat="1" ht="33" customHeight="1" x14ac:dyDescent="0.25">
      <c r="B66" s="46"/>
      <c r="C66" s="325" t="s">
        <v>67</v>
      </c>
      <c r="D66" s="326"/>
      <c r="E66" s="327" t="s">
        <v>0</v>
      </c>
      <c r="F66" s="328"/>
      <c r="G66" s="328"/>
      <c r="H66" s="328"/>
      <c r="I66" s="329"/>
      <c r="J66" s="204"/>
      <c r="K66" s="210" t="s">
        <v>60</v>
      </c>
      <c r="L66" s="29"/>
      <c r="M66" s="211" t="s">
        <v>12</v>
      </c>
      <c r="N66" s="47"/>
    </row>
    <row r="67" spans="2:14" s="10" customFormat="1" ht="19.149999999999999" customHeight="1" x14ac:dyDescent="0.25">
      <c r="B67" s="46"/>
      <c r="C67" s="332"/>
      <c r="D67" s="333"/>
      <c r="E67" s="334"/>
      <c r="F67" s="334"/>
      <c r="G67" s="334"/>
      <c r="H67" s="334"/>
      <c r="I67" s="335"/>
      <c r="J67" s="203"/>
      <c r="K67" s="93"/>
      <c r="L67" s="29"/>
      <c r="M67" s="54">
        <f>K67</f>
        <v>0</v>
      </c>
      <c r="N67" s="52"/>
    </row>
    <row r="68" spans="2:14" s="10" customFormat="1" ht="19.5" customHeight="1" x14ac:dyDescent="0.25">
      <c r="B68" s="46"/>
      <c r="C68" s="330"/>
      <c r="D68" s="331"/>
      <c r="E68" s="254"/>
      <c r="F68" s="254"/>
      <c r="G68" s="254"/>
      <c r="H68" s="254"/>
      <c r="I68" s="209"/>
      <c r="J68" s="113"/>
      <c r="K68" s="114"/>
      <c r="L68" s="19"/>
      <c r="M68" s="115"/>
      <c r="N68" s="47"/>
    </row>
    <row r="69" spans="2:14" s="10" customFormat="1" ht="19.5" customHeight="1" x14ac:dyDescent="0.25">
      <c r="B69" s="46"/>
      <c r="C69" s="336" t="s">
        <v>62</v>
      </c>
      <c r="D69" s="337"/>
      <c r="E69" s="338" t="s">
        <v>0</v>
      </c>
      <c r="F69" s="339"/>
      <c r="G69" s="339"/>
      <c r="H69" s="339"/>
      <c r="I69" s="340"/>
      <c r="J69" s="27"/>
      <c r="K69" s="214" t="s">
        <v>60</v>
      </c>
      <c r="L69" s="29"/>
      <c r="M69" s="215" t="s">
        <v>12</v>
      </c>
      <c r="N69" s="47"/>
    </row>
    <row r="70" spans="2:14" s="10" customFormat="1" ht="19.5" customHeight="1" x14ac:dyDescent="0.25">
      <c r="B70" s="46"/>
      <c r="C70" s="347"/>
      <c r="D70" s="348"/>
      <c r="E70" s="245"/>
      <c r="F70" s="246"/>
      <c r="G70" s="246"/>
      <c r="H70" s="246"/>
      <c r="I70" s="247"/>
      <c r="J70" s="27"/>
      <c r="K70" s="93"/>
      <c r="L70" s="29"/>
      <c r="M70" s="54">
        <f>K70</f>
        <v>0</v>
      </c>
      <c r="N70" s="47"/>
    </row>
    <row r="71" spans="2:14" s="10" customFormat="1" ht="19.5" customHeight="1" x14ac:dyDescent="0.25">
      <c r="B71" s="46"/>
      <c r="C71" s="349"/>
      <c r="D71" s="350"/>
      <c r="E71" s="245"/>
      <c r="F71" s="246"/>
      <c r="G71" s="246"/>
      <c r="H71" s="246"/>
      <c r="I71" s="247"/>
      <c r="J71" s="27"/>
      <c r="K71" s="94"/>
      <c r="L71" s="29"/>
      <c r="M71" s="54">
        <f>K71</f>
        <v>0</v>
      </c>
      <c r="N71" s="47"/>
    </row>
    <row r="72" spans="2:14" s="8" customFormat="1" ht="19.5" customHeight="1" x14ac:dyDescent="0.25"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7"/>
    </row>
    <row r="73" spans="2:14" s="10" customFormat="1" ht="29.45" customHeight="1" x14ac:dyDescent="0.25">
      <c r="B73" s="46"/>
      <c r="C73" s="288" t="s">
        <v>58</v>
      </c>
      <c r="D73" s="289"/>
      <c r="E73" s="322" t="s">
        <v>0</v>
      </c>
      <c r="F73" s="323"/>
      <c r="G73" s="323"/>
      <c r="H73" s="323"/>
      <c r="I73" s="324"/>
      <c r="J73" s="27"/>
      <c r="K73" s="216" t="s">
        <v>60</v>
      </c>
      <c r="L73" s="29"/>
      <c r="M73" s="217" t="s">
        <v>12</v>
      </c>
      <c r="N73" s="52"/>
    </row>
    <row r="74" spans="2:14" s="10" customFormat="1" ht="19.5" customHeight="1" x14ac:dyDescent="0.25">
      <c r="B74" s="46"/>
      <c r="C74" s="258"/>
      <c r="D74" s="259"/>
      <c r="E74" s="248"/>
      <c r="F74" s="249"/>
      <c r="G74" s="249"/>
      <c r="H74" s="249"/>
      <c r="I74" s="250"/>
      <c r="J74" s="27"/>
      <c r="K74" s="93"/>
      <c r="L74" s="29"/>
      <c r="M74" s="54">
        <f>K74</f>
        <v>0</v>
      </c>
      <c r="N74" s="52"/>
    </row>
    <row r="75" spans="2:14" s="10" customFormat="1" ht="19.5" customHeight="1" x14ac:dyDescent="0.25">
      <c r="B75" s="46"/>
      <c r="C75" s="258"/>
      <c r="D75" s="259"/>
      <c r="E75" s="245"/>
      <c r="F75" s="246"/>
      <c r="G75" s="246"/>
      <c r="H75" s="246"/>
      <c r="I75" s="247"/>
      <c r="J75" s="27"/>
      <c r="K75" s="93"/>
      <c r="L75" s="29"/>
      <c r="M75" s="54">
        <f>K75</f>
        <v>0</v>
      </c>
      <c r="N75" s="52"/>
    </row>
    <row r="76" spans="2:14" s="10" customFormat="1" ht="19.5" customHeight="1" x14ac:dyDescent="0.25">
      <c r="B76" s="46"/>
      <c r="C76" s="345"/>
      <c r="D76" s="346"/>
      <c r="E76" s="287"/>
      <c r="F76" s="287"/>
      <c r="G76" s="287"/>
      <c r="H76" s="287"/>
      <c r="I76" s="112"/>
      <c r="J76" s="113"/>
      <c r="K76" s="114"/>
      <c r="L76" s="19"/>
      <c r="M76" s="115"/>
      <c r="N76" s="47"/>
    </row>
    <row r="77" spans="2:14" s="10" customFormat="1" ht="19.5" customHeight="1" x14ac:dyDescent="0.25">
      <c r="B77" s="46"/>
      <c r="C77" s="298" t="s">
        <v>61</v>
      </c>
      <c r="D77" s="299"/>
      <c r="E77" s="299"/>
      <c r="F77" s="299"/>
      <c r="G77" s="299"/>
      <c r="H77" s="299"/>
      <c r="I77" s="300"/>
      <c r="J77" s="6"/>
      <c r="K77" s="116">
        <f>SUM(K60:K71)</f>
        <v>0</v>
      </c>
      <c r="L77" s="19"/>
      <c r="M77" s="79">
        <f>M60+M61+M62+M63+M64+M67+M70+M71+M74+M75</f>
        <v>0</v>
      </c>
      <c r="N77" s="47"/>
    </row>
    <row r="78" spans="2:14" s="8" customFormat="1" ht="19.5" customHeight="1" x14ac:dyDescent="0.25">
      <c r="B78" s="53"/>
      <c r="C78" s="283"/>
      <c r="D78" s="283"/>
      <c r="E78" s="283"/>
      <c r="F78" s="283"/>
      <c r="G78" s="283"/>
      <c r="H78" s="283"/>
      <c r="I78" s="283"/>
      <c r="J78" s="18"/>
      <c r="K78" s="77"/>
      <c r="L78" s="22"/>
      <c r="M78" s="81"/>
      <c r="N78" s="49"/>
    </row>
    <row r="79" spans="2:14" s="10" customFormat="1" ht="19.5" customHeight="1" x14ac:dyDescent="0.25">
      <c r="B79" s="46"/>
      <c r="C79" s="341"/>
      <c r="D79" s="341"/>
      <c r="E79" s="341"/>
      <c r="F79" s="341"/>
      <c r="G79" s="341"/>
      <c r="H79" s="78"/>
      <c r="I79" s="342" t="s">
        <v>47</v>
      </c>
      <c r="J79" s="343"/>
      <c r="K79" s="344"/>
      <c r="L79" s="19"/>
      <c r="M79" s="80">
        <f>M77+M56</f>
        <v>0</v>
      </c>
      <c r="N79" s="47"/>
    </row>
    <row r="80" spans="2:14" s="8" customFormat="1" ht="19.5" customHeight="1" thickBot="1" x14ac:dyDescent="0.3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9"/>
    </row>
    <row r="81" spans="8:8" ht="19.5" customHeight="1" x14ac:dyDescent="0.25">
      <c r="H81" s="2"/>
    </row>
    <row r="82" spans="8:8" ht="19.5" customHeight="1" x14ac:dyDescent="0.25">
      <c r="H82" s="2"/>
    </row>
    <row r="83" spans="8:8" ht="19.5" customHeight="1" x14ac:dyDescent="0.25">
      <c r="H83" s="2"/>
    </row>
    <row r="84" spans="8:8" ht="19.5" customHeight="1" x14ac:dyDescent="0.25">
      <c r="H84" s="2"/>
    </row>
  </sheetData>
  <mergeCells count="77">
    <mergeCell ref="G3:H3"/>
    <mergeCell ref="I3:M3"/>
    <mergeCell ref="C3:C9"/>
    <mergeCell ref="G9:H9"/>
    <mergeCell ref="G8:H8"/>
    <mergeCell ref="G4:H4"/>
    <mergeCell ref="I4:M4"/>
    <mergeCell ref="G5:H5"/>
    <mergeCell ref="I5:M5"/>
    <mergeCell ref="G6:H6"/>
    <mergeCell ref="I6:M7"/>
    <mergeCell ref="C64:D64"/>
    <mergeCell ref="E64:I64"/>
    <mergeCell ref="C66:D66"/>
    <mergeCell ref="E66:I66"/>
    <mergeCell ref="E67:I67"/>
    <mergeCell ref="C67:D67"/>
    <mergeCell ref="C61:D61"/>
    <mergeCell ref="C62:D62"/>
    <mergeCell ref="C63:D63"/>
    <mergeCell ref="E62:I62"/>
    <mergeCell ref="E63:I63"/>
    <mergeCell ref="E61:I61"/>
    <mergeCell ref="C33:D33"/>
    <mergeCell ref="C34:D34"/>
    <mergeCell ref="C35:D35"/>
    <mergeCell ref="E60:I60"/>
    <mergeCell ref="C60:D60"/>
    <mergeCell ref="B55:N55"/>
    <mergeCell ref="C52:D52"/>
    <mergeCell ref="C51:D51"/>
    <mergeCell ref="C36:D36"/>
    <mergeCell ref="C56:H56"/>
    <mergeCell ref="C57:M57"/>
    <mergeCell ref="B58:N58"/>
    <mergeCell ref="E59:I59"/>
    <mergeCell ref="C38:D38"/>
    <mergeCell ref="C39:D39"/>
    <mergeCell ref="C43:D43"/>
    <mergeCell ref="C12:D13"/>
    <mergeCell ref="E12:E13"/>
    <mergeCell ref="F12:I12"/>
    <mergeCell ref="M12:M13"/>
    <mergeCell ref="C32:D32"/>
    <mergeCell ref="C14:D14"/>
    <mergeCell ref="C27:D27"/>
    <mergeCell ref="C28:D28"/>
    <mergeCell ref="C29:D29"/>
    <mergeCell ref="C30:D30"/>
    <mergeCell ref="C31:D31"/>
    <mergeCell ref="C44:D44"/>
    <mergeCell ref="C45:D45"/>
    <mergeCell ref="C59:D59"/>
    <mergeCell ref="C53:D53"/>
    <mergeCell ref="C54:D54"/>
    <mergeCell ref="C69:D69"/>
    <mergeCell ref="C70:D70"/>
    <mergeCell ref="E68:H68"/>
    <mergeCell ref="E69:I69"/>
    <mergeCell ref="C68:D68"/>
    <mergeCell ref="C75:D75"/>
    <mergeCell ref="E75:I75"/>
    <mergeCell ref="C76:D76"/>
    <mergeCell ref="E76:H76"/>
    <mergeCell ref="E70:I70"/>
    <mergeCell ref="C71:D71"/>
    <mergeCell ref="E71:I71"/>
    <mergeCell ref="B72:N72"/>
    <mergeCell ref="C73:D73"/>
    <mergeCell ref="E73:I73"/>
    <mergeCell ref="C74:D74"/>
    <mergeCell ref="E74:I74"/>
    <mergeCell ref="C77:I77"/>
    <mergeCell ref="C78:I78"/>
    <mergeCell ref="C79:G79"/>
    <mergeCell ref="I79:K79"/>
    <mergeCell ref="B80:N80"/>
  </mergeCells>
  <printOptions horizontalCentered="1"/>
  <pageMargins left="0.25" right="0.25" top="0.25" bottom="0.25" header="0.3" footer="0.3"/>
  <pageSetup scale="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4"/>
  <sheetViews>
    <sheetView topLeftCell="A10" zoomScale="70" zoomScaleNormal="70" workbookViewId="0">
      <selection activeCell="B9" sqref="B9"/>
    </sheetView>
  </sheetViews>
  <sheetFormatPr defaultColWidth="45.7109375" defaultRowHeight="18" x14ac:dyDescent="0.25"/>
  <cols>
    <col min="1" max="1" width="50.7109375" style="160" customWidth="1"/>
    <col min="2" max="2" width="70.7109375" style="172" customWidth="1"/>
    <col min="3" max="4" width="49.140625" style="142" customWidth="1"/>
    <col min="5" max="5" width="42.7109375" style="131" bestFit="1" customWidth="1"/>
    <col min="6" max="6" width="9.140625" style="160" bestFit="1" customWidth="1"/>
    <col min="7" max="16384" width="45.7109375" style="160"/>
  </cols>
  <sheetData>
    <row r="1" spans="1:8" s="131" customFormat="1" ht="27.75" thickTop="1" thickBot="1" x14ac:dyDescent="0.45">
      <c r="A1" s="361" t="s">
        <v>56</v>
      </c>
      <c r="B1" s="362"/>
      <c r="C1" s="152"/>
      <c r="D1" s="152"/>
      <c r="F1" s="132"/>
    </row>
    <row r="2" spans="1:8" s="131" customFormat="1" ht="22.15" customHeight="1" thickTop="1" x14ac:dyDescent="0.25">
      <c r="A2" s="241" t="s">
        <v>90</v>
      </c>
      <c r="B2" s="240" t="str">
        <f>SUMMARY!B2</f>
        <v>2023.07.06</v>
      </c>
      <c r="C2" s="153"/>
      <c r="D2" s="154"/>
      <c r="E2" s="139"/>
      <c r="F2" s="139"/>
    </row>
    <row r="3" spans="1:8" s="131" customFormat="1" ht="22.15" customHeight="1" x14ac:dyDescent="0.25">
      <c r="A3" s="155" t="s">
        <v>52</v>
      </c>
      <c r="B3" s="156">
        <f>ESTIMATE!I4</f>
        <v>0</v>
      </c>
      <c r="C3" s="152"/>
      <c r="D3" s="152"/>
    </row>
    <row r="4" spans="1:8" s="131" customFormat="1" ht="22.15" customHeight="1" x14ac:dyDescent="0.25">
      <c r="A4" s="155"/>
      <c r="B4" s="156"/>
      <c r="C4" s="152"/>
      <c r="D4" s="152"/>
    </row>
    <row r="5" spans="1:8" s="131" customFormat="1" ht="22.15" customHeight="1" x14ac:dyDescent="0.25">
      <c r="A5" s="155" t="s">
        <v>53</v>
      </c>
      <c r="B5" s="157">
        <f>ESTIMATE!I3</f>
        <v>0</v>
      </c>
      <c r="C5" s="142"/>
      <c r="D5" s="152"/>
    </row>
    <row r="6" spans="1:8" s="131" customFormat="1" ht="22.15" customHeight="1" x14ac:dyDescent="0.25">
      <c r="A6" s="155"/>
      <c r="B6" s="119"/>
      <c r="C6" s="142"/>
      <c r="D6" s="142"/>
    </row>
    <row r="7" spans="1:8" s="131" customFormat="1" ht="22.15" customHeight="1" x14ac:dyDescent="0.25">
      <c r="A7" s="155" t="s">
        <v>24</v>
      </c>
      <c r="B7" s="226">
        <f>'REVISION 1'!I8</f>
        <v>0</v>
      </c>
      <c r="C7" s="142"/>
      <c r="D7" s="142"/>
    </row>
    <row r="8" spans="1:8" s="131" customFormat="1" ht="22.15" customHeight="1" x14ac:dyDescent="0.25">
      <c r="A8" s="155"/>
      <c r="B8" s="119"/>
      <c r="C8" s="142"/>
      <c r="D8" s="142"/>
    </row>
    <row r="9" spans="1:8" s="131" customFormat="1" ht="22.15" customHeight="1" x14ac:dyDescent="0.25">
      <c r="A9" s="155" t="s">
        <v>25</v>
      </c>
      <c r="B9" s="227">
        <f>'REVISION 3'!I9</f>
        <v>0</v>
      </c>
      <c r="C9" s="142"/>
      <c r="D9" s="142"/>
    </row>
    <row r="10" spans="1:8" s="131" customFormat="1" ht="22.15" customHeight="1" x14ac:dyDescent="0.25">
      <c r="A10" s="155"/>
      <c r="B10" s="156"/>
      <c r="C10" s="153"/>
      <c r="D10" s="154"/>
      <c r="E10" s="139"/>
      <c r="F10" s="139"/>
    </row>
    <row r="11" spans="1:8" s="131" customFormat="1" ht="60" customHeight="1" x14ac:dyDescent="0.25">
      <c r="A11" s="155" t="s">
        <v>48</v>
      </c>
      <c r="B11" s="225"/>
      <c r="C11" s="228" t="s">
        <v>75</v>
      </c>
      <c r="D11" s="152"/>
    </row>
    <row r="12" spans="1:8" ht="22.15" customHeight="1" x14ac:dyDescent="0.25">
      <c r="A12" s="158"/>
      <c r="B12" s="222"/>
      <c r="C12" s="159"/>
      <c r="D12" s="159"/>
    </row>
    <row r="13" spans="1:8" s="131" customFormat="1" ht="72" x14ac:dyDescent="0.25">
      <c r="A13" s="161" t="s">
        <v>99</v>
      </c>
      <c r="B13" s="120"/>
      <c r="C13" s="189" t="s">
        <v>70</v>
      </c>
      <c r="D13" s="142" t="s">
        <v>93</v>
      </c>
      <c r="E13" s="142"/>
      <c r="F13" s="142"/>
      <c r="G13" s="142"/>
      <c r="H13" s="142"/>
    </row>
    <row r="14" spans="1:8" s="131" customFormat="1" x14ac:dyDescent="0.25">
      <c r="A14" s="155"/>
      <c r="B14" s="119"/>
      <c r="C14" s="142"/>
      <c r="D14" s="142"/>
    </row>
    <row r="15" spans="1:8" s="131" customFormat="1" ht="36" x14ac:dyDescent="0.25">
      <c r="A15" s="155" t="s">
        <v>26</v>
      </c>
      <c r="B15" s="121"/>
      <c r="C15" s="142" t="s">
        <v>27</v>
      </c>
      <c r="D15" s="152"/>
    </row>
    <row r="16" spans="1:8" s="131" customFormat="1" x14ac:dyDescent="0.25">
      <c r="A16" s="155"/>
      <c r="B16" s="119"/>
      <c r="C16" s="152"/>
      <c r="D16" s="152"/>
    </row>
    <row r="17" spans="1:8" s="131" customFormat="1" ht="36" x14ac:dyDescent="0.25">
      <c r="A17" s="141" t="s">
        <v>67</v>
      </c>
      <c r="B17" s="198">
        <f>'REVISION 3'!M67</f>
        <v>0</v>
      </c>
      <c r="C17" s="142" t="s">
        <v>68</v>
      </c>
      <c r="D17" s="152"/>
    </row>
    <row r="18" spans="1:8" s="131" customFormat="1" x14ac:dyDescent="0.25">
      <c r="A18" s="135"/>
      <c r="B18" s="140"/>
      <c r="C18" s="152"/>
      <c r="D18" s="152"/>
    </row>
    <row r="19" spans="1:8" s="131" customFormat="1" ht="36" x14ac:dyDescent="0.25">
      <c r="A19" s="161" t="s">
        <v>62</v>
      </c>
      <c r="B19" s="223">
        <f>'REVISION 3'!M70+'REVISION 3'!M71</f>
        <v>0</v>
      </c>
      <c r="C19" s="142" t="s">
        <v>63</v>
      </c>
      <c r="D19" s="142"/>
    </row>
    <row r="20" spans="1:8" s="131" customFormat="1" x14ac:dyDescent="0.25">
      <c r="A20" s="155"/>
      <c r="B20" s="119"/>
      <c r="C20" s="142"/>
      <c r="D20" s="142"/>
    </row>
    <row r="21" spans="1:8" s="131" customFormat="1" ht="36" x14ac:dyDescent="0.25">
      <c r="A21" s="161" t="s">
        <v>58</v>
      </c>
      <c r="B21" s="224">
        <f>'REVISION 3'!M74+'REVISION 3'!M75</f>
        <v>0</v>
      </c>
      <c r="C21" s="142" t="s">
        <v>59</v>
      </c>
      <c r="D21" s="142"/>
    </row>
    <row r="22" spans="1:8" s="131" customFormat="1" x14ac:dyDescent="0.25">
      <c r="A22" s="155"/>
      <c r="B22" s="119"/>
      <c r="C22" s="142"/>
      <c r="D22" s="142"/>
    </row>
    <row r="23" spans="1:8" s="131" customFormat="1" ht="72" x14ac:dyDescent="0.25">
      <c r="A23" s="161" t="s">
        <v>98</v>
      </c>
      <c r="B23" s="122">
        <f>ROUNDUP(C23,-1)</f>
        <v>0</v>
      </c>
      <c r="C23" s="154">
        <f>'REVISION 3'!M79-'REVISION 3'!M67-'REVISION 3'!M70-'REVISION 3'!M71-'REVISION 3'!M74-'REVISION 3'!M75</f>
        <v>0</v>
      </c>
      <c r="D23" s="142" t="s">
        <v>71</v>
      </c>
    </row>
    <row r="24" spans="1:8" s="131" customFormat="1" x14ac:dyDescent="0.25">
      <c r="A24" s="155"/>
      <c r="B24" s="119"/>
      <c r="C24" s="154"/>
      <c r="D24" s="142"/>
    </row>
    <row r="25" spans="1:8" s="131" customFormat="1" x14ac:dyDescent="0.25">
      <c r="A25" s="161" t="s">
        <v>89</v>
      </c>
      <c r="B25" s="123">
        <f>ROUNDUP(C25,0)</f>
        <v>0</v>
      </c>
      <c r="C25" s="154">
        <f>(B13+B15+B17+B19+B21+B23)*0.1</f>
        <v>0</v>
      </c>
      <c r="D25" s="154"/>
    </row>
    <row r="26" spans="1:8" s="131" customFormat="1" x14ac:dyDescent="0.25">
      <c r="A26" s="155"/>
      <c r="B26" s="119"/>
      <c r="C26" s="154"/>
      <c r="D26" s="142"/>
    </row>
    <row r="27" spans="1:8" s="131" customFormat="1" ht="54" x14ac:dyDescent="0.25">
      <c r="A27" s="155" t="s">
        <v>28</v>
      </c>
      <c r="B27" s="123">
        <f>B13+B15+B19+B21+B23+B25</f>
        <v>0</v>
      </c>
      <c r="C27" s="154">
        <f>B13+B15+B17+B19+B21+B23+C25</f>
        <v>0</v>
      </c>
      <c r="D27" s="142" t="s">
        <v>69</v>
      </c>
      <c r="E27" s="142"/>
      <c r="F27" s="142"/>
      <c r="G27" s="142"/>
      <c r="H27" s="142"/>
    </row>
    <row r="28" spans="1:8" s="131" customFormat="1" x14ac:dyDescent="0.25">
      <c r="A28" s="155"/>
      <c r="B28" s="119"/>
      <c r="C28" s="154"/>
      <c r="D28" s="142"/>
    </row>
    <row r="29" spans="1:8" s="131" customFormat="1" x14ac:dyDescent="0.25">
      <c r="A29" s="162" t="s">
        <v>88</v>
      </c>
      <c r="B29" s="124">
        <f>ROUNDUP(C29,0)</f>
        <v>0</v>
      </c>
      <c r="C29" s="154">
        <f>IF(C27&lt;1000000,C27*0.05,IF(C27&gt;=1000000,C27*0.045))</f>
        <v>0</v>
      </c>
      <c r="D29" s="142"/>
    </row>
    <row r="30" spans="1:8" s="131" customFormat="1" x14ac:dyDescent="0.25">
      <c r="A30" s="155"/>
      <c r="B30" s="119"/>
      <c r="C30" s="154"/>
      <c r="D30" s="142"/>
    </row>
    <row r="31" spans="1:8" x14ac:dyDescent="0.25">
      <c r="A31" s="163" t="s">
        <v>100</v>
      </c>
      <c r="B31" s="164">
        <f>ROUNDUP(C31,-2)</f>
        <v>0</v>
      </c>
      <c r="C31" s="154">
        <f>C27+C29</f>
        <v>0</v>
      </c>
      <c r="D31" s="165">
        <f>ROUNDUP(C31,-2)</f>
        <v>0</v>
      </c>
      <c r="E31" s="237" t="s">
        <v>87</v>
      </c>
      <c r="F31" s="238" t="e">
        <f>C29/C27</f>
        <v>#DIV/0!</v>
      </c>
    </row>
    <row r="32" spans="1:8" x14ac:dyDescent="0.25">
      <c r="A32" s="158"/>
      <c r="B32" s="166"/>
    </row>
    <row r="33" spans="1:5" x14ac:dyDescent="0.25">
      <c r="A33" s="167" t="s">
        <v>96</v>
      </c>
      <c r="B33" s="168">
        <f>'REV 2 SUMMARY'!B35</f>
        <v>0</v>
      </c>
      <c r="C33" s="159"/>
      <c r="D33" s="159"/>
      <c r="E33" s="160"/>
    </row>
    <row r="34" spans="1:5" x14ac:dyDescent="0.25">
      <c r="A34" s="158"/>
      <c r="B34" s="169"/>
      <c r="C34" s="159"/>
      <c r="D34" s="159"/>
      <c r="E34" s="160"/>
    </row>
    <row r="35" spans="1:5" ht="18.75" thickBot="1" x14ac:dyDescent="0.3">
      <c r="A35" s="170" t="s">
        <v>95</v>
      </c>
      <c r="B35" s="171">
        <f>B33+B31</f>
        <v>0</v>
      </c>
      <c r="C35" s="159"/>
      <c r="D35" s="159"/>
      <c r="E35" s="160"/>
    </row>
    <row r="36" spans="1:5" ht="18.75" thickTop="1" x14ac:dyDescent="0.25">
      <c r="B36" s="160"/>
      <c r="C36" s="159"/>
      <c r="D36" s="159"/>
      <c r="E36" s="160"/>
    </row>
    <row r="37" spans="1:5" x14ac:dyDescent="0.25">
      <c r="B37" s="160"/>
      <c r="C37" s="159"/>
      <c r="D37" s="159"/>
      <c r="E37" s="160"/>
    </row>
    <row r="38" spans="1:5" x14ac:dyDescent="0.25">
      <c r="B38" s="160"/>
      <c r="C38" s="159"/>
      <c r="D38" s="159"/>
      <c r="E38" s="160"/>
    </row>
    <row r="39" spans="1:5" x14ac:dyDescent="0.25">
      <c r="B39" s="160"/>
      <c r="C39" s="159"/>
      <c r="D39" s="159"/>
      <c r="E39" s="160"/>
    </row>
    <row r="40" spans="1:5" x14ac:dyDescent="0.25">
      <c r="B40" s="160"/>
      <c r="C40" s="159"/>
      <c r="D40" s="159"/>
      <c r="E40" s="160"/>
    </row>
    <row r="41" spans="1:5" x14ac:dyDescent="0.25">
      <c r="B41" s="160"/>
      <c r="C41" s="159"/>
      <c r="D41" s="159"/>
      <c r="E41" s="160"/>
    </row>
    <row r="42" spans="1:5" x14ac:dyDescent="0.25">
      <c r="B42" s="160"/>
      <c r="C42" s="159"/>
      <c r="D42" s="159"/>
      <c r="E42" s="160"/>
    </row>
    <row r="43" spans="1:5" x14ac:dyDescent="0.25">
      <c r="B43" s="160"/>
      <c r="C43" s="159"/>
      <c r="D43" s="159"/>
      <c r="E43" s="160"/>
    </row>
    <row r="44" spans="1:5" x14ac:dyDescent="0.25">
      <c r="B44" s="160"/>
      <c r="C44" s="159"/>
      <c r="D44" s="159"/>
      <c r="E44" s="160"/>
    </row>
    <row r="45" spans="1:5" x14ac:dyDescent="0.25">
      <c r="B45" s="160"/>
      <c r="C45" s="159"/>
      <c r="D45" s="159"/>
      <c r="E45" s="160"/>
    </row>
    <row r="46" spans="1:5" x14ac:dyDescent="0.25">
      <c r="B46" s="160"/>
      <c r="C46" s="159"/>
      <c r="D46" s="159"/>
      <c r="E46" s="160"/>
    </row>
    <row r="47" spans="1:5" x14ac:dyDescent="0.25">
      <c r="B47" s="160"/>
      <c r="C47" s="159"/>
      <c r="D47" s="159"/>
      <c r="E47" s="160"/>
    </row>
    <row r="48" spans="1:5" x14ac:dyDescent="0.25">
      <c r="B48" s="160"/>
      <c r="C48" s="159"/>
      <c r="D48" s="159"/>
      <c r="E48" s="160"/>
    </row>
    <row r="49" spans="2:5" x14ac:dyDescent="0.25">
      <c r="B49" s="160"/>
      <c r="C49" s="159"/>
      <c r="D49" s="159"/>
      <c r="E49" s="160"/>
    </row>
    <row r="50" spans="2:5" x14ac:dyDescent="0.25">
      <c r="B50" s="160"/>
      <c r="C50" s="159"/>
      <c r="D50" s="159"/>
      <c r="E50" s="160"/>
    </row>
    <row r="51" spans="2:5" x14ac:dyDescent="0.25">
      <c r="B51" s="160"/>
      <c r="C51" s="159"/>
      <c r="D51" s="159"/>
      <c r="E51" s="160"/>
    </row>
    <row r="52" spans="2:5" x14ac:dyDescent="0.25">
      <c r="B52" s="160"/>
      <c r="C52" s="159"/>
      <c r="D52" s="159"/>
      <c r="E52" s="160"/>
    </row>
    <row r="53" spans="2:5" x14ac:dyDescent="0.25">
      <c r="B53" s="160"/>
      <c r="C53" s="159"/>
      <c r="D53" s="159"/>
      <c r="E53" s="160"/>
    </row>
    <row r="54" spans="2:5" x14ac:dyDescent="0.25">
      <c r="B54" s="160"/>
      <c r="C54" s="159"/>
      <c r="D54" s="159"/>
      <c r="E54" s="160"/>
    </row>
  </sheetData>
  <mergeCells count="1">
    <mergeCell ref="A1:B1"/>
  </mergeCells>
  <printOptions horizontalCentered="1"/>
  <pageMargins left="0.25" right="0.25" top="0.25" bottom="0.2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7DF227B39C64F9D6F9EA019B41787" ma:contentTypeVersion="2" ma:contentTypeDescription="Create a new document." ma:contentTypeScope="" ma:versionID="21337a9a0b68aacda811d92adafe132e">
  <xsd:schema xmlns:xsd="http://www.w3.org/2001/XMLSchema" xmlns:xs="http://www.w3.org/2001/XMLSchema" xmlns:p="http://schemas.microsoft.com/office/2006/metadata/properties" xmlns:ns2="438a568a-3783-48f8-8cf8-834536419ff2" targetNamespace="http://schemas.microsoft.com/office/2006/metadata/properties" ma:root="true" ma:fieldsID="88aa475e1c22e551c79b27ccb3c435b8" ns2:_="">
    <xsd:import namespace="438a568a-3783-48f8-8cf8-834536419f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a568a-3783-48f8-8cf8-834536419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A898AE-99B3-4FAE-BC09-3AA94E1C7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a568a-3783-48f8-8cf8-834536419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6FCFDE-DF8E-4306-86B6-186BFA98F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DA84E2-AC6A-45C0-B459-F4434B8FAF9D}">
  <ds:schemaRefs>
    <ds:schemaRef ds:uri="438a568a-3783-48f8-8cf8-834536419ff2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ESTIMATE</vt:lpstr>
      <vt:lpstr>RATES</vt:lpstr>
      <vt:lpstr>SUMMARY</vt:lpstr>
      <vt:lpstr>REVISION 1</vt:lpstr>
      <vt:lpstr>REV 1 SUMMARY</vt:lpstr>
      <vt:lpstr>REVISION 2</vt:lpstr>
      <vt:lpstr>REV 2 SUMMARY</vt:lpstr>
      <vt:lpstr>REVISION 3</vt:lpstr>
      <vt:lpstr>REV 3 SUMMARY</vt:lpstr>
      <vt:lpstr>REVISION 4</vt:lpstr>
      <vt:lpstr>REV 4 SUMMARY</vt:lpstr>
      <vt:lpstr>REVISION 5</vt:lpstr>
      <vt:lpstr>REV 5 SUMMARY</vt:lpstr>
      <vt:lpstr>REVISION 6</vt:lpstr>
      <vt:lpstr>REV 6 SUMMARY</vt:lpstr>
      <vt:lpstr>ESTIMATE!Print_Area</vt:lpstr>
      <vt:lpstr>'REV 1 SUMMARY'!Print_Area</vt:lpstr>
      <vt:lpstr>'REV 2 SUMMARY'!Print_Area</vt:lpstr>
      <vt:lpstr>'REV 3 SUMMARY'!Print_Area</vt:lpstr>
      <vt:lpstr>'REV 4 SUMMARY'!Print_Area</vt:lpstr>
      <vt:lpstr>'REV 5 SUMMARY'!Print_Area</vt:lpstr>
      <vt:lpstr>'REV 6 SUMMARY'!Print_Area</vt:lpstr>
      <vt:lpstr>'REVISION 1'!Print_Area</vt:lpstr>
      <vt:lpstr>'REVISION 2'!Print_Area</vt:lpstr>
      <vt:lpstr>'REVISION 3'!Print_Area</vt:lpstr>
      <vt:lpstr>SUMMARY!Print_Area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Estimate Worksheet</dc:title>
  <dc:creator>Facilities User;jones4@clemson.edu;TAMMIB@clemson.edu</dc:creator>
  <dc:description>05/07/18</dc:description>
  <cp:lastModifiedBy>Steve Stovall</cp:lastModifiedBy>
  <cp:lastPrinted>2015-04-30T17:39:58Z</cp:lastPrinted>
  <dcterms:created xsi:type="dcterms:W3CDTF">2008-02-14T21:17:31Z</dcterms:created>
  <dcterms:modified xsi:type="dcterms:W3CDTF">2023-07-06T18:53:04Z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0x0101002467DF227B39C64F9D6F9EA019B41787</vt:lpwstr>
  </property>
  <property fmtid="{D5CDD505-2E9C-101B-9397-08002B2CF9AE}" pid="3" name="AuthorIds_UIVersion_6656">
    <vt:lpwstr>6</vt:lpwstr>
  </property>
  <property fmtid="{D5CDD505-2E9C-101B-9397-08002B2CF9AE}" pid="4" name="AuthorIds_UIVersion_9216">
    <vt:lpwstr>6</vt:lpwstr>
  </property>
  <property fmtid="{D5CDD505-2E9C-101B-9397-08002B2CF9AE}" pid="5" name="AuthorIds_UIVersion_7680">
    <vt:lpwstr>6</vt:lpwstr>
  </property>
  <property fmtid="{D5CDD505-2E9C-101B-9397-08002B2CF9AE}" pid="6" name="xd_Signature">
    <vt:bool>false</vt:bool>
  </property>
  <property fmtid="{D5CDD505-2E9C-101B-9397-08002B2CF9AE}" pid="7" name="SharedWithUsers">
    <vt:lpwstr>146;#Steve Stovall</vt:lpwstr>
  </property>
  <property fmtid="{D5CDD505-2E9C-101B-9397-08002B2CF9AE}" pid="8" name="xd_ProgID">
    <vt:lpwstr/>
  </property>
  <property fmtid="{D5CDD505-2E9C-101B-9397-08002B2CF9AE}" pid="9" name="AuthorIds_UIVersion_8192">
    <vt:lpwstr>6</vt:lpwstr>
  </property>
  <property fmtid="{D5CDD505-2E9C-101B-9397-08002B2CF9AE}" pid="10" name="TemplateUrl">
    <vt:lpwstr/>
  </property>
  <property fmtid="{D5CDD505-2E9C-101B-9397-08002B2CF9AE}" pid="11" name="ComplianceAssetId">
    <vt:lpwstr/>
  </property>
  <property fmtid="{D5CDD505-2E9C-101B-9397-08002B2CF9AE}" pid="12" name="Picture">
    <vt:lpwstr>, </vt:lpwstr>
  </property>
  <property fmtid="{D5CDD505-2E9C-101B-9397-08002B2CF9AE}" pid="13" name="AuthorIds_UIVersion_6144">
    <vt:lpwstr>6</vt:lpwstr>
  </property>
</Properties>
</file>